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130"/>
  </bookViews>
  <sheets>
    <sheet name="Лист1" sheetId="1" r:id="rId1"/>
  </sheets>
  <definedNames>
    <definedName name="_xlnm._FilterDatabase" localSheetId="0" hidden="1">Лист1!$A$4:$WVY$36</definedName>
  </definedNames>
  <calcPr calcId="145621"/>
</workbook>
</file>

<file path=xl/calcChain.xml><?xml version="1.0" encoding="utf-8"?>
<calcChain xmlns="http://schemas.openxmlformats.org/spreadsheetml/2006/main">
  <c r="Q18" i="1" l="1"/>
  <c r="M18" i="1"/>
  <c r="P35" i="1" l="1"/>
  <c r="P34" i="1"/>
  <c r="Q31" i="1"/>
  <c r="P30" i="1"/>
  <c r="P22" i="1"/>
  <c r="P21" i="1"/>
  <c r="P16" i="1"/>
  <c r="P11" i="1"/>
  <c r="P7" i="1"/>
  <c r="P5" i="1"/>
  <c r="Q35" i="1" l="1"/>
  <c r="Q21" i="1"/>
  <c r="Q5" i="1"/>
  <c r="Q32" i="1"/>
  <c r="Q24" i="1"/>
  <c r="Q8" i="1"/>
  <c r="Q11" i="1" l="1"/>
  <c r="Q15" i="1"/>
  <c r="Q7" i="1" l="1"/>
  <c r="Q30" i="1" l="1"/>
  <c r="Q29" i="1"/>
  <c r="Q28" i="1"/>
  <c r="Q17" i="1" l="1"/>
  <c r="Q9" i="1"/>
  <c r="O10" i="1"/>
  <c r="O12" i="1"/>
  <c r="Q23" i="1"/>
  <c r="Q36" i="1" l="1"/>
  <c r="Q33" i="1"/>
  <c r="I31" i="1"/>
  <c r="Q27" i="1"/>
  <c r="Q26" i="1"/>
  <c r="Q25" i="1"/>
  <c r="I25" i="1"/>
  <c r="I22" i="1"/>
  <c r="I21" i="1"/>
  <c r="O20" i="1"/>
  <c r="I16" i="1"/>
  <c r="Q14" i="1"/>
  <c r="Q13" i="1"/>
  <c r="Q12" i="1"/>
  <c r="I9" i="1"/>
  <c r="I7" i="1"/>
  <c r="Q6" i="1"/>
  <c r="Q10" i="1" l="1"/>
</calcChain>
</file>

<file path=xl/sharedStrings.xml><?xml version="1.0" encoding="utf-8"?>
<sst xmlns="http://schemas.openxmlformats.org/spreadsheetml/2006/main" count="353" uniqueCount="280">
  <si>
    <t>Вид разрешенного использования</t>
  </si>
  <si>
    <t>"Бабынинский район"</t>
  </si>
  <si>
    <t>полигон ТКО</t>
  </si>
  <si>
    <t xml:space="preserve">40-00006-З-00870-311214 (приказ Росприроднадзора от 31.12.2014 № 870) </t>
  </si>
  <si>
    <t xml:space="preserve">Местоположение установлено относительно ориентира, расположенного в границах участка. Почтовый адрес ориентира: Калужская обл., Бабынинский район, 0,5 км  от пос. Воротынск, по дороге на с. Кумовское. </t>
  </si>
  <si>
    <t>40:01:030301:54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</si>
  <si>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</si>
  <si>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организации утилизации и переработки бытовых и промышленных отходов</t>
  </si>
  <si>
    <t>2010-2030</t>
  </si>
  <si>
    <t xml:space="preserve">нет </t>
  </si>
  <si>
    <t>Калужская обл., Бабынинский район, в 2 км северо-западнее п. Бабынино</t>
  </si>
  <si>
    <t>40:01:010801:47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</si>
  <si>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</si>
  <si>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 xml:space="preserve">
Под объектами размещения отходов потребления, под полигон ТБО
</t>
  </si>
  <si>
    <t>полигон промышленных отходов</t>
  </si>
  <si>
    <t xml:space="preserve">40-00007-З-00870-311214 (приказ Росприроднадзора от 31.12.2014 № 870) </t>
  </si>
  <si>
    <t>Калужская обл., Бабынинский район, тер. между с/м "Доропоново" и дер. Доропоново</t>
  </si>
  <si>
    <t>40:01:030404:43; 40:01:030404:42</t>
  </si>
  <si>
    <t>под полигоном промышленных (инертных) отходов для рекультивации карьера</t>
  </si>
  <si>
    <t>1991-2059</t>
  </si>
  <si>
    <t>свалка ТКО</t>
  </si>
  <si>
    <t>нет</t>
  </si>
  <si>
    <t>"Боровский район"</t>
  </si>
  <si>
    <t>полигон ТКО, Муниципальная мусоросортировочная станция (МСС)</t>
  </si>
  <si>
    <t>для размещения полигона по обезвреживанию твердо-бытовых отходов</t>
  </si>
  <si>
    <t>1986-2018</t>
  </si>
  <si>
    <t>"Дзержинский район"</t>
  </si>
  <si>
    <t xml:space="preserve">обл. Калужская,  Дзержинский район, в 1,5 км южнее жилой зоны п. Товарково </t>
  </si>
  <si>
    <t>40:04:050131:158; 40:04:050131:163</t>
  </si>
  <si>
    <t>Земли поселений (земли населенных пунктов) * требуется изменение категории земли</t>
  </si>
  <si>
    <t>Для размещения промышленных объектов для производственной деятельности * требуется изменение вида разрешенного использования</t>
  </si>
  <si>
    <t>свалка отходов производства</t>
  </si>
  <si>
    <t>Калужская обл., Дзержинский район, МО ГП "Город Кондрово", г. Кондрово</t>
  </si>
  <si>
    <t>40:04:010704:132</t>
  </si>
  <si>
    <t>Земли поселений (земли населенных пунктов)</t>
  </si>
  <si>
    <t xml:space="preserve">
Под иными объектами специального назначения
    По документу:
под рекультивацию свалки без возможности продолжения захоронения илового осадка
</t>
  </si>
  <si>
    <t>1970-2013</t>
  </si>
  <si>
    <t>Калужская обл., Дзержинский район в карьере юго-восточнее пос. Полотняный Завод</t>
  </si>
  <si>
    <t>40:04:232201:0014</t>
  </si>
  <si>
    <t xml:space="preserve">Для размещения промышленных объектов
    По документу:
свалка
</t>
  </si>
  <si>
    <t>40:04:010704:11</t>
  </si>
  <si>
    <t>Для размещения промышленных объектов
По документу:
под свалку промышленных и твердых нетоксичных бытовых отходов</t>
  </si>
  <si>
    <t>1994-2010</t>
  </si>
  <si>
    <t>"Думиничский район"</t>
  </si>
  <si>
    <t>Калужская обл., Думиничский район , 0,5 км к юго-востоку от п. Думиничи</t>
  </si>
  <si>
    <t>40:05:122101:52</t>
  </si>
  <si>
    <t>Для размещения промышленных объектов
    По документу:
под свалку твердых бытовых отходов</t>
  </si>
  <si>
    <t>"Жиздринский район"</t>
  </si>
  <si>
    <t>Калужская обл., Жиздринский район, у северной границы г. Жиздра, ул. Коммунистическая, в 0,6 км от жилых домов</t>
  </si>
  <si>
    <t>40:06:130202:24, 40:06:130202:64 (для размещения автомобильных дорог)</t>
  </si>
  <si>
    <t>Под иными объектами специального назначения
    По документу:
земельные участки объектов переработки, уничтожения, утилизации и захоронения отходов (городская свалка)</t>
  </si>
  <si>
    <t>1965-2018</t>
  </si>
  <si>
    <t>"Жуковский район"</t>
  </si>
  <si>
    <t xml:space="preserve">Калужская обл.,  Жуковский район , в 0,5 км ю-в г. Жуков </t>
  </si>
  <si>
    <t>40:07:132903:02</t>
  </si>
  <si>
    <t>для полигона твердых бытовых отходов</t>
  </si>
  <si>
    <t>1988-2020</t>
  </si>
  <si>
    <t xml:space="preserve">40-00005-З-00870-311214 (приказ Росприроднадзора от 31.12.2014 № 870) </t>
  </si>
  <si>
    <t>Калужская обл., Жуковский район, СП «Деревня Верховье» в 1,2 км северо-западнее дер. Малая Росляковка</t>
  </si>
  <si>
    <t>40:07:105001:31   40:07:105001:20</t>
  </si>
  <si>
    <t>для сборочно-испытательного комплекса</t>
  </si>
  <si>
    <t>"Износковский район"</t>
  </si>
  <si>
    <t>Калужская обл., Износковский район,  справа от дороги дер. Износки-Алешня в 1 км восточнее дер. Носово</t>
  </si>
  <si>
    <t>на границе 40:08:125901, 40:08:126001 и 40:08:127801 справа от дороги Износки-Алешня</t>
  </si>
  <si>
    <t>Земли лесного фонда</t>
  </si>
  <si>
    <t>лесной фонд</t>
  </si>
  <si>
    <t>"Город Калуга"</t>
  </si>
  <si>
    <t xml:space="preserve">г Калуга, ул Городенская </t>
  </si>
  <si>
    <t>40:26:000106:4</t>
  </si>
  <si>
    <t>Для полигона по захоронению ТБО, для размещения свалки ,артскважины и автодороги</t>
  </si>
  <si>
    <t>полигон древесных/строительных отходов</t>
  </si>
  <si>
    <t>Калужская обл., г. Калуга, д. Секиотово</t>
  </si>
  <si>
    <t>40:26:000389:75</t>
  </si>
  <si>
    <t>под полигон по захоронению древесных отходов и рекультивации карьера</t>
  </si>
  <si>
    <t>"Город Киров и Кировский район"</t>
  </si>
  <si>
    <t>40-00010-З-00164-27022015 (приказ Росприроднадзора от 27.02.2015 № 164)</t>
  </si>
  <si>
    <t>Калужская обл.,  Кировский район, в 1,7 км к юго-западу от д. Зимницы</t>
  </si>
  <si>
    <t>40:9:110304:10</t>
  </si>
  <si>
    <t>для утилизации и переработки бытовых и производственных отходов, для строительства завода по утилизации и переработке бытовых и производственных отходов"</t>
  </si>
  <si>
    <t>1978-2032</t>
  </si>
  <si>
    <t xml:space="preserve"> "Козельский район"</t>
  </si>
  <si>
    <t>Калужская обл, Козельский район, бывшая территория асфальтобетонного завода, в 1,6 км западнее г. Сосенский</t>
  </si>
  <si>
    <t>40:10:010101:257</t>
  </si>
  <si>
    <t>Для размещения промышленных объектов
    По документу:
для полигона захоронения ТБО</t>
  </si>
  <si>
    <t>"Куйбышевский район"</t>
  </si>
  <si>
    <t>Калужская обл. Куйбышевский район, в 1,2 км юго-восточнее дер. Падерки Казенные справа от дороги Киров-Бетлица</t>
  </si>
  <si>
    <t>40:11:091600:00001</t>
  </si>
  <si>
    <t>для размещения полигона твердо-бытовых отходов</t>
  </si>
  <si>
    <t>"Город Людиново и Людиновский район"</t>
  </si>
  <si>
    <t>Калужская обл., Людиновский район,  в 1,2 км к северо-востоку дер. Тихоновка</t>
  </si>
  <si>
    <t>40:12:011801: 0002</t>
  </si>
  <si>
    <t>под объектами коммунального хозяйства (земельные участки полигонов промышленных и бытовых отходов)</t>
  </si>
  <si>
    <t>1971-2017</t>
  </si>
  <si>
    <t>"Малоярославецкий район"</t>
  </si>
  <si>
    <t>Калужская обл.,  Малоярославецкий район, ЗАО "Память Октября", в 900 м юго-восточнее дер. Ерденево</t>
  </si>
  <si>
    <t>40:13:120319:08 (районный); 40:13:120319:15 (городской)</t>
  </si>
  <si>
    <t>для строительства усовершенствованного полигона твердо-бытовых отходов;               для захоронения хозбытовых отходов</t>
  </si>
  <si>
    <t>"Медынский район"</t>
  </si>
  <si>
    <t>Калужская обл., Медынский район, северо-западная часть г. Медынь, на выезде справа от дороги</t>
  </si>
  <si>
    <t>40:14:120202:178</t>
  </si>
  <si>
    <t xml:space="preserve">Для иных видов использования, характерных для населенных пунктов
По документу:
для производственной деятельности (под полигон твердых и жидких бытовых отходов)
</t>
  </si>
  <si>
    <t>1962-2015</t>
  </si>
  <si>
    <t>"Мещовский район"</t>
  </si>
  <si>
    <t>Калужская обл.,  Мещовский район, в восточной части г. Мещовска, в 650 м  юго-восточнее дер. Шушуново</t>
  </si>
  <si>
    <t>40:15:052002:61 (временный на 1,2 га под поля фильтрации), прилегающий кадастровый квартал 40:15:052002 - 3,8 га под свалкой не оформлен</t>
  </si>
  <si>
    <t>Под иными объектами специального назначения (1,2 га)
    По документу:
для эксплуатации полей фильтрации</t>
  </si>
  <si>
    <t>1995-2016</t>
  </si>
  <si>
    <t>"Мосальский район"</t>
  </si>
  <si>
    <t>Калужская обл., Мосальский район, СП "Деревня Гачки", межселенная территория, в 1,2 км севернее г. Мосальск</t>
  </si>
  <si>
    <t>40:16:141000:19</t>
  </si>
  <si>
    <t>Для размещения промышленных объектов
    По документу:
использование в целях обслуживания полигона ТБО</t>
  </si>
  <si>
    <t>1989-2020</t>
  </si>
  <si>
    <t>"Перемышльский район"</t>
  </si>
  <si>
    <t xml:space="preserve">Калужская область,  Перемышльский район, МО СП "Село Перемышль" в 1,5 км к северу от дер. Корчевские Дворики </t>
  </si>
  <si>
    <t>40:17:170302: 22</t>
  </si>
  <si>
    <t>Для размещения объектов специального назначения
    По документу:
для размещения полигона ТБО</t>
  </si>
  <si>
    <t>1998-2017</t>
  </si>
  <si>
    <t>"Спас-Деменский район"</t>
  </si>
  <si>
    <t>40-00009-З-00164-27022015 (приказ Росприроднадзора от 27.02.2015 № 164)</t>
  </si>
  <si>
    <t>40:18:83800:03</t>
  </si>
  <si>
    <t>для эксплуатации полигона ТБО</t>
  </si>
  <si>
    <t>2010-2029</t>
  </si>
  <si>
    <t>"Сухиничский район"</t>
  </si>
  <si>
    <t>40-00012-З-00164-27022015 (приказ Росприроднадзора от 27.02.2015 № 164)</t>
  </si>
  <si>
    <t>40:19:170201:14 (полигон); 40:19:170201:12 (база вторсырья); 40:19:170201:15 (МСС)</t>
  </si>
  <si>
    <t>Для размещения объектов жилищно-коммунального хозяйства
    По документу:
- для размещения участка компостирования отходов без навоза и фекалий;                                  - для размещения базы районного назначения для сбора утильсырья;  - для строительства и эксплуатации мусороперерабатывающего объекта мощностью до 40 тыс.т/год</t>
  </si>
  <si>
    <t xml:space="preserve">Калужская обл., Тарусский район, в 1 км юго-западнее г. Таруса </t>
  </si>
  <si>
    <t>40:20:112701:16</t>
  </si>
  <si>
    <t>Для размещения промышленных объектов
    По документу:
для организации полигона ТБО</t>
  </si>
  <si>
    <t>1996-2019</t>
  </si>
  <si>
    <t>МП "Ульяновский Рынок"</t>
  </si>
  <si>
    <t>Калужская обл., Ульяновский район, около с. Заречье в границах бывшего хозяйства СПК "Ульяновское"</t>
  </si>
  <si>
    <t>40:21:050536:12</t>
  </si>
  <si>
    <t>Для размещения промышленных объектов
    По документу:
для оборудования мусоросвалки</t>
  </si>
  <si>
    <t>"Ферзиковский район"</t>
  </si>
  <si>
    <t>40-00015-З-00625-310715 (приказ Росприроднадзора от 31.07.2015 № 625)</t>
  </si>
  <si>
    <t>Калужская обл., Ферзиковский район, в 0,2 км севернее дер. Козловка</t>
  </si>
  <si>
    <t>40:22:85201:157</t>
  </si>
  <si>
    <t>Для размещения иных объектов промышленности
    По документу:
для размещения полигона ТБО</t>
  </si>
  <si>
    <t>1972-2030</t>
  </si>
  <si>
    <t>"Хвастовичский район"</t>
  </si>
  <si>
    <t>40-00011-З-00164-27022015 (приказ Росприроднадзора от 27.02.2015 № 164)</t>
  </si>
  <si>
    <t xml:space="preserve">Калужская область, Хвастовичский район, в 1 км северо-восточнее с. Хвастовичи </t>
  </si>
  <si>
    <t>40:23:080100: 239</t>
  </si>
  <si>
    <t>Под объектами размещения отходов потребления
    По документу:
для размещения полигона твердых бытовых отходов</t>
  </si>
  <si>
    <t>1997-2025</t>
  </si>
  <si>
    <t xml:space="preserve">Калужская обл., Юхновский район, в 0,85 км юго-восточнее г. Юхнова справа от дороги на дер. Устиновка </t>
  </si>
  <si>
    <t>40:24:030801:137</t>
  </si>
  <si>
    <t>Земли сельскохозяйственного назначения - требуется изменение категории земель</t>
  </si>
  <si>
    <t>Для мест уничтожения оружия и захоронения отходов
    По документу:
для обслуживания свалки ТБО</t>
  </si>
  <si>
    <t>1955-2016</t>
  </si>
  <si>
    <t>РЕЕСТР ОБЪЕКТОВ РАЗМЕЩЕНИЯ ОТХОДОВ В КАЛУЖСКОЙ ОБЛАСТИ</t>
  </si>
  <si>
    <t>№ п/п</t>
  </si>
  <si>
    <t xml:space="preserve">наименование ОРО </t>
  </si>
  <si>
    <t>наименование муниципального образования (муниципальный район, городской округ), на территории которого расположен ОРО</t>
  </si>
  <si>
    <t>наименование организации (Ф.И.О. ИП ),  эксплуатирующей ОРО</t>
  </si>
  <si>
    <t>юридический адрес организации (адрес ИП), эксплуатирующей ОРО</t>
  </si>
  <si>
    <t>Калужская область, Бабынинский район, п.Воротынск, ул. Центральная 12, т. 8(4842)581715, т/ф 8(4842)582398</t>
  </si>
  <si>
    <t xml:space="preserve">ООО "Внешние сети",    директор Болотов Юрий Юрьевич </t>
  </si>
  <si>
    <t>МУП ЖКХ СП "П.Бабынино", директор  Мороз Дмитрий Александрович</t>
  </si>
  <si>
    <t>Калужская область, Бабынинский район,  п. Бабынино, ул. Железнодорожная, 12, 48448)21874</t>
  </si>
  <si>
    <t xml:space="preserve">ОАО "Стройполимеркерамика" </t>
  </si>
  <si>
    <t xml:space="preserve">249201, Калужская область, п. Воротынск,  ул. Заводская, д. 1 </t>
  </si>
  <si>
    <t>Калужская область, Дзержинский Район, п. Товарково, Ленина 22,  т.8-910-864-16-76.</t>
  </si>
  <si>
    <t>МУП "Благоустройство п. Товарково", директор Каминский Олег Владимирвич</t>
  </si>
  <si>
    <t xml:space="preserve">ОАО "Кондровская бумажная компания",   и.о. ген.дир Герасимов Альберт Георгиевич </t>
  </si>
  <si>
    <t>Калужская область, Дзержинский район, г. Кондрово, ул. Пушкина, 1,   т. 8(48434)3-28-75, т/ф 8(48434)3-33-65</t>
  </si>
  <si>
    <t>ОАО "Троицкая бумажная фабрика",  ген. дир. Орлов Павел Александрович</t>
  </si>
  <si>
    <t>Калужская область, Дзержинский район, г. Кондрово, ул. Маяковского, 1, т/ф 8(48434)3-37-43, 8(48434)4-62-38</t>
  </si>
  <si>
    <t>МУП "Благоустройство", директор Мишин Виталий Александрович</t>
  </si>
  <si>
    <t>Калужская область, Думиничский район, п. Думиничи, Чапаева 14,  т/ф 8(48447) 9-17-99</t>
  </si>
  <si>
    <t xml:space="preserve">Жиздринское МПЖКХ МО «Город Жиздра»,  директор Лайфуров Владимир Анатольевич  </t>
  </si>
  <si>
    <t>Калужская область, Жиздринский район, г. Жиздра ул. Садовая д. 16, Тел/факс 8(48445)2–25–32, 8(48445)2–25-96</t>
  </si>
  <si>
    <t>ООО "Экополигон", генеральный директор Орлов Олег Владимирович</t>
  </si>
  <si>
    <t>249038, Калужская область, г Обнинск, пр-т Ленина, д 103, тел. 8(48439)9-34-67</t>
  </si>
  <si>
    <t>ООО "Реммонтаж", генеральный директор Закирьянов Радик Ахнафович</t>
  </si>
  <si>
    <t>Калужская область, Кировский район, г. Киров, ул.Заводская, д.2,  т/ф 8(48456)5-16-35, 8(48456)5-10-05</t>
  </si>
  <si>
    <t>Калужская область, Медынский район, г. Медынь, ул. Советская, д.39, т. (48433)22-7-52, т/ф 8(48433)21-2-20</t>
  </si>
  <si>
    <t>Калужская область, Людиновский район, г. Мещовск, ул. П.Хлюстина, д.1, т. 8(48446)9-22-07, ф. 8(48446)9-21-04</t>
  </si>
  <si>
    <t>Калужская область, Мосальский район, г. Мосальск, ул. Ломоносова, д. 50, т/ф 8(48452)2-17-92, 8(48452)2-12-01, 8(48458)2-11-52</t>
  </si>
  <si>
    <t xml:space="preserve">Калужская область, Перемышльский район,  с. Перемышль, ул. Ген.Трубникова, 17, т/ф. 8(48441) 3-11-91, 8(48441)3-14-90, 8-910-862-41-29 </t>
  </si>
  <si>
    <t>МУП "Благоустройство", директор Дятлов Игорь Александрович</t>
  </si>
  <si>
    <t>Калужская область, Спас-Деменский район,  г. Спас-Деменск, пер. Школьный, д. 14, т. 8(48455)2-10-39, т/ф. 8(48455)2-22-97</t>
  </si>
  <si>
    <t xml:space="preserve">ООО "Форум", генеральный директор Пронькин Андрей Иванович </t>
  </si>
  <si>
    <t>Калужская область, Сухиничский район,   г. Сухиничи, ул. Ленина,  101,  8(48451)5-13-45, 8(48451)5-24-43</t>
  </si>
  <si>
    <t>МУП "Тарусажилдорстрой заказчик", директор Федюк Юрий Станиславович</t>
  </si>
  <si>
    <t>Калужская область, Тарусский район, г. Таруса, ул. Р.Люксембург, д.18,  т/ф 8(48435) 2-55-98, 8(48435)2-52-43</t>
  </si>
  <si>
    <t>МП "Служба единого заказчика" МР "Ферзиковский район", директор Колобов Алексей Геннадьевич</t>
  </si>
  <si>
    <t xml:space="preserve">Калужская область, Ферзиковский район, п. Ферзиково, ул. Карпова, д. 5а, т/ф 8(48437)3-12-76, 8(48437)3-11-68, 8-9106091111 </t>
  </si>
  <si>
    <t>Хвастовичское МППКХ, директор Пахомов Андрей Александрович</t>
  </si>
  <si>
    <t>Калужская область, Хвастовичский район,  с. Хвастовичи, ул. Ленина, д. 3,  т/ф (848453)9-11-39, 8(48453)9-12-30</t>
  </si>
  <si>
    <t xml:space="preserve">МПКХ Юхновского района,  директор Кортяев Альберт Джемалович </t>
  </si>
  <si>
    <t xml:space="preserve">Калужская область, Юхновский район, г. Юхнов, ул. Урицкого, 65, 8(48436)2-28-98, т/ф 8(48436)2-14-47 </t>
  </si>
  <si>
    <t>номер ОРО в ГРОРО , номер приказа Росприроднадзора</t>
  </si>
  <si>
    <t xml:space="preserve">40-00018-З-00168-070416 Приказ Росприроднадзора от 07.04.2016 №168 </t>
  </si>
  <si>
    <t>местоположение, расстояние от ОРО до ближайшего населенного пункта, км</t>
  </si>
  <si>
    <t>кадастровый номер земельного участка (при наличии)</t>
  </si>
  <si>
    <t>общая площадь земельного участка под ОРО, га</t>
  </si>
  <si>
    <t>категория земель</t>
  </si>
  <si>
    <t>дата начала – дата предполагаемого окончания эксплуатации ОРО</t>
  </si>
  <si>
    <t>1974-2012</t>
  </si>
  <si>
    <t>2016-2030</t>
  </si>
  <si>
    <t xml:space="preserve">1975- 2010 </t>
  </si>
  <si>
    <t>2009-2014</t>
  </si>
  <si>
    <t>1993-2014</t>
  </si>
  <si>
    <t>тыс. тонн</t>
  </si>
  <si>
    <t>проектная (расчетная) вместимость ОРО, тыс. тонн</t>
  </si>
  <si>
    <t>% заполнения ОРО</t>
  </si>
  <si>
    <t>40:03:032603:9</t>
  </si>
  <si>
    <t>1995-2015</t>
  </si>
  <si>
    <t>1978-2015</t>
  </si>
  <si>
    <t>2001-2016</t>
  </si>
  <si>
    <t>1994-2016</t>
  </si>
  <si>
    <t xml:space="preserve">объем поступления отходов за 2016 год </t>
  </si>
  <si>
    <t>тыс.куб. м</t>
  </si>
  <si>
    <t>рекультивирован</t>
  </si>
  <si>
    <t>ГП КРЭО</t>
  </si>
  <si>
    <t xml:space="preserve"> г. Калуга, ул. Ленина 15, +7 4842 55‑41-22, +7 4842 79‑58-72</t>
  </si>
  <si>
    <t>действующий, в ГРОРО</t>
  </si>
  <si>
    <t>недействующий, нерекультивирован</t>
  </si>
  <si>
    <t>рекультивированный</t>
  </si>
  <si>
    <t>есть проект рекультивации</t>
  </si>
  <si>
    <t>ГП КРЭО                        недействующий</t>
  </si>
  <si>
    <t>МУП "Управление энергетики и ЖКХ", директор Устинов Андрей Иванович          Недействующий</t>
  </si>
  <si>
    <t>МУП "Мещовские тепловые сети", директор Башков Николай Константинович    Недействующий</t>
  </si>
  <si>
    <t>МУП ЖКХ МР "Мосальский район", директор Медведев Игорь Николаевич     Недействующий</t>
  </si>
  <si>
    <t>ООО "Коммунальное хозяйство", генеральный директор Киян Надежда Васильевна       Недействующий</t>
  </si>
  <si>
    <t xml:space="preserve"> "Тарусский район"           Недействующий</t>
  </si>
  <si>
    <t>"Ульяновский район"   Недействующий</t>
  </si>
  <si>
    <t>"Юхновский район"             Недействующий</t>
  </si>
  <si>
    <t>Положительное заключение ГЭЭ на проект "Рекультивация объекта размещения отходов вблизи п. Бабынино" приказ Росприроднадзора от 22.01.20214 № 8-Э</t>
  </si>
  <si>
    <t>фактическое размещение отходов на ОРО на первое января 2021 года, тыс. тонн</t>
  </si>
  <si>
    <t>2001-2026</t>
  </si>
  <si>
    <t>есть проект рекультивации и положительное заключение ГЭЭ</t>
  </si>
  <si>
    <t>Положительное заключение ГЭЭ на проект "Рекультивация объекта размещения отходов вблизи г. Думиничи" приказ Росприроднадзора от 19.03.2021 № 299 (ГЭЭ)</t>
  </si>
  <si>
    <t>1993-2019</t>
  </si>
  <si>
    <t>Номер лицензии на деятельность по сбору, транспортированию, обработке, утилизации, обезвреживанию, размещению отходов I-IV классов опасности</t>
  </si>
  <si>
    <t>040№00149
27.06.2016</t>
  </si>
  <si>
    <t xml:space="preserve">040 00121
12.04.2016 </t>
  </si>
  <si>
    <t xml:space="preserve">
№040-00111 П
04.10.2017</t>
  </si>
  <si>
    <t xml:space="preserve">
040 № 00104 П
31.08.2018</t>
  </si>
  <si>
    <t xml:space="preserve">
№040-00099
03.03.2016</t>
  </si>
  <si>
    <t xml:space="preserve">
040№00141
09.06.2016</t>
  </si>
  <si>
    <t xml:space="preserve">
(77)-400224-Т
22.04.2021</t>
  </si>
  <si>
    <t xml:space="preserve">
№040-00062П
08.02.2016</t>
  </si>
  <si>
    <t xml:space="preserve">
№040-00056
23.12.2015</t>
  </si>
  <si>
    <t xml:space="preserve">
040 № 00053/П
05.02.2019</t>
  </si>
  <si>
    <t xml:space="preserve">
№040-00048 П
01.02.2015</t>
  </si>
  <si>
    <t xml:space="preserve">
040№00160
20.05.2016</t>
  </si>
  <si>
    <t xml:space="preserve">
040 № 00179
14.11.2016</t>
  </si>
  <si>
    <t xml:space="preserve">
№040-00046П
13.12.2016</t>
  </si>
  <si>
    <t>нет данных</t>
  </si>
  <si>
    <t>Калужская область, Боровский район, в 1,5 км восточнее дер. Тимашово, в 5 км С-З г. Обнинска, 55,14372 36,504418</t>
  </si>
  <si>
    <t>Калужская область, Сухиничский район, в районе окружной дороги г. Сухиничи, 54,087973 35,357566,</t>
  </si>
  <si>
    <t>2014-2040</t>
  </si>
  <si>
    <t xml:space="preserve">Калужская область, Спас-Деменский район, в 0,8 км с-з дер. Морозово, в 0,7 км восточнее дер. Грозынь, 54,437887 34,020977 </t>
  </si>
  <si>
    <r>
      <t xml:space="preserve">40-00001-З-00479-010814 (приказ Росприроднадзора от 01.08.2014 № 479 в ред. от 24.07.2017 № 362 )  </t>
    </r>
    <r>
      <rPr>
        <sz val="9"/>
        <color rgb="FFFF0000"/>
        <rFont val="Times New Roman"/>
        <family val="1"/>
        <charset val="204"/>
      </rPr>
      <t>ИСКЛЮЧЕН ПРИКАЗ № 160 от 19.04.2019</t>
    </r>
  </si>
  <si>
    <r>
      <t xml:space="preserve">Проект "Рекультивация объекта размещения отходов вблизи
д. Тимашово", Заказчик
ГП «КРЭО»
Подрядчик ООО Институт «Газэнергопроект».. Заключение ГЭЭ - нет  </t>
    </r>
    <r>
      <rPr>
        <sz val="9"/>
        <color rgb="FFFF0000"/>
        <rFont val="Times New Roman"/>
        <family val="1"/>
        <charset val="204"/>
      </rPr>
      <t>Из ГРОРО № 40-00002-З-00479-010814 ИСКЛЮЧЕН приказ № 1105 от 04.09.2020</t>
    </r>
  </si>
  <si>
    <t>40-00003-З-00479-010814 (приказ Росприроднадзора от 01.08.2014 № 479)  ИСКЛЮЧЕН приказ № 655 от 22.10.2019</t>
  </si>
  <si>
    <t>Положительное заключение ГЭЭ на проект "Рекультивация объекта размещения отходов вблизиг.г. Таруса" приказ Росприроднадзора от 20.08.2021 № 192-Э. Из ГРОРО№ 40-00013-З-00377-300415 ИСКЛЮЧЕН приказ № 328 от 20.06.2019</t>
  </si>
  <si>
    <t>40-00014-З-00377-300415 (приказ Росприроднадзора от 30.04.2015 № 377)  ИСКЛЮЧЕН приказ № 655 от 22.10.2019</t>
  </si>
  <si>
    <r>
      <t xml:space="preserve">Исключен из ГРОРО (приказ Росприроднадзора от 28.12.2017 № 617),  положительные заключения ГЭЭ  ит на проект рекультивации Главгосэкспертизы России). </t>
    </r>
    <r>
      <rPr>
        <sz val="9"/>
        <color rgb="FFFF0000"/>
        <rFont val="Times New Roman"/>
        <family val="1"/>
        <charset val="204"/>
      </rPr>
      <t>Из ГРОРО № 40-00016-З-00625-310715 ИСКЛЮЧЕН  приказ № 617 от 28.12.2017</t>
    </r>
  </si>
  <si>
    <t>полигона ТКО (Опытно-экспериментальная площадка по приему, обработке ТКО и размещению неутилизируемых фракций - Экотехнопарк)</t>
  </si>
  <si>
    <t xml:space="preserve">ООО "ПрофЗемРесурс" (Москва) ГУП ГУП "Экотехпром" Износковский район  </t>
  </si>
  <si>
    <t xml:space="preserve"> 109028, г. Москва, Большой Николоворобинский переулок, д.
10, пом. II, ком. 7, 8 499 2384934, nfo@eco-kaluga.ru; 119180, город Москва, ул. Большая Полянка, д. 42, стр. 1
</t>
  </si>
  <si>
    <t>40-00019-З-00470-220819 приказ  № 183 от 13.04.2021</t>
  </si>
  <si>
    <t>Калужская область, Износковский район, МО СП «Деревня Михали», д.Раево, «ЭкоТехноПарк «Калуга», 55,17632 35,54561</t>
  </si>
  <si>
    <t>2019-2024</t>
  </si>
  <si>
    <t>Размещение универсальных автономных комплексов переработки смешанных ТКО (сортировка, переработка, термическое обезвреживание); Размещение неутилизируемых фракций; Размещение технологических дорог; Размещение деревообрабатывающего производства; Размещение очистных сооружений и резервуаров; Сети инженерно-технического обеспечения; Размещение площадок временного хранения; Размещение производства по переработке вторичного пластика и макулатуры; Размещение водозаборных узлов (техническое водоснабжение); Размещение административных и хозяйственных сооружений; Размещение контейнерной автозаправочной станции с топливораздаточной колонкой; Размещение стоянки автотранспорта и спецтехники</t>
  </si>
  <si>
    <t xml:space="preserve">40:00:000000:554; 40:00:000000:735
</t>
  </si>
  <si>
    <t>156 - полигон/                      770,5 - комплекс</t>
  </si>
  <si>
    <t>040 № 00111 П от 04.10.2017</t>
  </si>
  <si>
    <t>077 298 от 25.12.2019</t>
  </si>
  <si>
    <t>040 № 00055 П от 08.08.2018</t>
  </si>
  <si>
    <t>Положительное заключение ГЭЭ на проект "Рекультивация объекта размещения отходов вблизиг. Медынь" приказ Росприроднадзора от 28.01.2021 № 12-Э</t>
  </si>
  <si>
    <t>проект рекультивации ООО ПФ «ГОСТ-Стандарт»- заключение ГЭЭ № 1544 11.11.2020 в Управлении Росприроднадзора по КО, Проектная документация «Мусоросортировочная станция (МСС) мощностью 5000 т/год с участком захоронения неутилизируемой части ТКО (твердых коммунальных отходов) в Юхновском районе Калужской области» - отрицательное заключение экологической экспертизы № 57 от 23.01.2017</t>
  </si>
  <si>
    <t xml:space="preserve">40-00008-З-00870-311214 (приказ Росприроднадзора от 31.12.2014 № 870), положительное заключение на проектную документацию по рекультивации объекта 0041-21/СПЭ-26742 </t>
  </si>
  <si>
    <t>№ 40-00017-З-00905-121115 исключен из ГРОРО (приказ Росприроднадзора от 28.12.2017 № 617),, Положительное заключение на проект рекультивации государственной строительной экспертизы-00439-21-ГГЭ-27189</t>
  </si>
  <si>
    <t>Ведется работа по изменению категории земель лесного фонда на земли промышленности. Разработка проектной документации на рекультивацию указанного полигона планируется в 2022 году.</t>
  </si>
  <si>
    <t>проект рекультивации в разработке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</si>
</sst>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2" fontId="1" fillId="0" borderId="0" xfId="0" applyNumberFormat="1" applyFont="1" applyFill="1" applyAlignment="1">
      <alignment vertical="center"/>
    </xf>
    <xf numFmtId="0" fontId="6" fillId="0" borderId="0" xfId="0" applyFont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2" fontId="4" fillId="2" borderId="1" xfId="0" applyNumberFormat="1" applyFont="1" applyFill="1" applyBorder="1" applyAlignment="1">
      <alignment horizontal="justify" vertical="center" wrapText="1"/>
    </xf>
    <xf numFmtId="0" fontId="1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/>
    </xf>
    <xf numFmtId="2" fontId="4" fillId="3" borderId="1" xfId="0" applyNumberFormat="1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10" fontId="5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0" fontId="8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left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1" fillId="6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66" fontId="5" fillId="2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A26" zoomScale="75" zoomScaleNormal="75" workbookViewId="0">
      <selection activeCell="E29" sqref="E29"/>
    </sheetView>
  </sheetViews>
  <sheetFormatPr defaultRowHeight="15" x14ac:dyDescent="0.25"/>
  <cols>
    <col min="1" max="1" width="9.140625" style="5" customWidth="1"/>
    <col min="2" max="2" width="13.28515625" style="3" customWidth="1"/>
    <col min="3" max="3" width="20.28515625" style="2" customWidth="1"/>
    <col min="4" max="4" width="17.7109375" style="3" customWidth="1"/>
    <col min="5" max="5" width="20.28515625" style="2" customWidth="1"/>
    <col min="6" max="6" width="21" style="3" customWidth="1"/>
    <col min="7" max="7" width="21.42578125" style="2" customWidth="1"/>
    <col min="8" max="8" width="17.5703125" style="3" customWidth="1"/>
    <col min="9" max="9" width="16.42578125" style="2" customWidth="1"/>
    <col min="10" max="10" width="32.85546875" style="3" customWidth="1"/>
    <col min="11" max="11" width="27" style="2" customWidth="1"/>
    <col min="12" max="13" width="19.140625" style="3" customWidth="1"/>
    <col min="14" max="14" width="17.7109375" style="3" customWidth="1"/>
    <col min="15" max="15" width="14.85546875" style="4" customWidth="1"/>
    <col min="16" max="16" width="13.5703125" style="10" customWidth="1"/>
    <col min="17" max="17" width="13.28515625" style="7" customWidth="1"/>
    <col min="18" max="18" width="53" style="2" customWidth="1"/>
    <col min="19" max="19" width="9.140625" style="2"/>
    <col min="20" max="20" width="9.140625" style="2" customWidth="1"/>
    <col min="21" max="241" width="9.140625" style="2"/>
    <col min="242" max="242" width="9.140625" style="2" customWidth="1"/>
    <col min="243" max="243" width="11.140625" style="2" customWidth="1"/>
    <col min="244" max="244" width="20.28515625" style="2" customWidth="1"/>
    <col min="245" max="245" width="7.85546875" style="2" customWidth="1"/>
    <col min="246" max="246" width="20.28515625" style="2" customWidth="1"/>
    <col min="247" max="247" width="8.140625" style="2" customWidth="1"/>
    <col min="248" max="248" width="13.5703125" style="2" customWidth="1"/>
    <col min="249" max="249" width="8.140625" style="2" customWidth="1"/>
    <col min="250" max="250" width="20.28515625" style="2" customWidth="1"/>
    <col min="251" max="251" width="14.140625" style="2" customWidth="1"/>
    <col min="252" max="254" width="19.140625" style="2" customWidth="1"/>
    <col min="255" max="255" width="27" style="2" customWidth="1"/>
    <col min="256" max="256" width="19.5703125" style="2" customWidth="1"/>
    <col min="257" max="257" width="33.28515625" style="2" customWidth="1"/>
    <col min="258" max="258" width="19.5703125" style="2" customWidth="1"/>
    <col min="259" max="260" width="10.7109375" style="2" customWidth="1"/>
    <col min="261" max="261" width="45.140625" style="2" customWidth="1"/>
    <col min="262" max="264" width="27" style="2" customWidth="1"/>
    <col min="265" max="265" width="14.85546875" style="2" customWidth="1"/>
    <col min="266" max="266" width="13.5703125" style="2" customWidth="1"/>
    <col min="267" max="269" width="15.85546875" style="2" customWidth="1"/>
    <col min="270" max="270" width="13.28515625" style="2" customWidth="1"/>
    <col min="271" max="271" width="50.140625" style="2" customWidth="1"/>
    <col min="272" max="272" width="13.28515625" style="2" customWidth="1"/>
    <col min="273" max="273" width="14.42578125" style="2" customWidth="1"/>
    <col min="274" max="497" width="9.140625" style="2"/>
    <col min="498" max="498" width="9.140625" style="2" customWidth="1"/>
    <col min="499" max="499" width="11.140625" style="2" customWidth="1"/>
    <col min="500" max="500" width="20.28515625" style="2" customWidth="1"/>
    <col min="501" max="501" width="7.85546875" style="2" customWidth="1"/>
    <col min="502" max="502" width="20.28515625" style="2" customWidth="1"/>
    <col min="503" max="503" width="8.140625" style="2" customWidth="1"/>
    <col min="504" max="504" width="13.5703125" style="2" customWidth="1"/>
    <col min="505" max="505" width="8.140625" style="2" customWidth="1"/>
    <col min="506" max="506" width="20.28515625" style="2" customWidth="1"/>
    <col min="507" max="507" width="14.140625" style="2" customWidth="1"/>
    <col min="508" max="510" width="19.140625" style="2" customWidth="1"/>
    <col min="511" max="511" width="27" style="2" customWidth="1"/>
    <col min="512" max="512" width="19.5703125" style="2" customWidth="1"/>
    <col min="513" max="513" width="33.28515625" style="2" customWidth="1"/>
    <col min="514" max="514" width="19.5703125" style="2" customWidth="1"/>
    <col min="515" max="516" width="10.7109375" style="2" customWidth="1"/>
    <col min="517" max="517" width="45.140625" style="2" customWidth="1"/>
    <col min="518" max="520" width="27" style="2" customWidth="1"/>
    <col min="521" max="521" width="14.85546875" style="2" customWidth="1"/>
    <col min="522" max="522" width="13.5703125" style="2" customWidth="1"/>
    <col min="523" max="525" width="15.85546875" style="2" customWidth="1"/>
    <col min="526" max="526" width="13.28515625" style="2" customWidth="1"/>
    <col min="527" max="527" width="50.140625" style="2" customWidth="1"/>
    <col min="528" max="528" width="13.28515625" style="2" customWidth="1"/>
    <col min="529" max="529" width="14.42578125" style="2" customWidth="1"/>
    <col min="530" max="753" width="9.140625" style="2"/>
    <col min="754" max="754" width="9.140625" style="2" customWidth="1"/>
    <col min="755" max="755" width="11.140625" style="2" customWidth="1"/>
    <col min="756" max="756" width="20.28515625" style="2" customWidth="1"/>
    <col min="757" max="757" width="7.85546875" style="2" customWidth="1"/>
    <col min="758" max="758" width="20.28515625" style="2" customWidth="1"/>
    <col min="759" max="759" width="8.140625" style="2" customWidth="1"/>
    <col min="760" max="760" width="13.5703125" style="2" customWidth="1"/>
    <col min="761" max="761" width="8.140625" style="2" customWidth="1"/>
    <col min="762" max="762" width="20.28515625" style="2" customWidth="1"/>
    <col min="763" max="763" width="14.140625" style="2" customWidth="1"/>
    <col min="764" max="766" width="19.140625" style="2" customWidth="1"/>
    <col min="767" max="767" width="27" style="2" customWidth="1"/>
    <col min="768" max="768" width="19.5703125" style="2" customWidth="1"/>
    <col min="769" max="769" width="33.28515625" style="2" customWidth="1"/>
    <col min="770" max="770" width="19.5703125" style="2" customWidth="1"/>
    <col min="771" max="772" width="10.7109375" style="2" customWidth="1"/>
    <col min="773" max="773" width="45.140625" style="2" customWidth="1"/>
    <col min="774" max="776" width="27" style="2" customWidth="1"/>
    <col min="777" max="777" width="14.85546875" style="2" customWidth="1"/>
    <col min="778" max="778" width="13.5703125" style="2" customWidth="1"/>
    <col min="779" max="781" width="15.85546875" style="2" customWidth="1"/>
    <col min="782" max="782" width="13.28515625" style="2" customWidth="1"/>
    <col min="783" max="783" width="50.140625" style="2" customWidth="1"/>
    <col min="784" max="784" width="13.28515625" style="2" customWidth="1"/>
    <col min="785" max="785" width="14.42578125" style="2" customWidth="1"/>
    <col min="786" max="1009" width="9.140625" style="2"/>
    <col min="1010" max="1010" width="9.140625" style="2" customWidth="1"/>
    <col min="1011" max="1011" width="11.140625" style="2" customWidth="1"/>
    <col min="1012" max="1012" width="20.28515625" style="2" customWidth="1"/>
    <col min="1013" max="1013" width="7.85546875" style="2" customWidth="1"/>
    <col min="1014" max="1014" width="20.28515625" style="2" customWidth="1"/>
    <col min="1015" max="1015" width="8.140625" style="2" customWidth="1"/>
    <col min="1016" max="1016" width="13.5703125" style="2" customWidth="1"/>
    <col min="1017" max="1017" width="8.140625" style="2" customWidth="1"/>
    <col min="1018" max="1018" width="20.28515625" style="2" customWidth="1"/>
    <col min="1019" max="1019" width="14.140625" style="2" customWidth="1"/>
    <col min="1020" max="1022" width="19.140625" style="2" customWidth="1"/>
    <col min="1023" max="1023" width="27" style="2" customWidth="1"/>
    <col min="1024" max="1024" width="19.5703125" style="2" customWidth="1"/>
    <col min="1025" max="1025" width="33.28515625" style="2" customWidth="1"/>
    <col min="1026" max="1026" width="19.5703125" style="2" customWidth="1"/>
    <col min="1027" max="1028" width="10.7109375" style="2" customWidth="1"/>
    <col min="1029" max="1029" width="45.140625" style="2" customWidth="1"/>
    <col min="1030" max="1032" width="27" style="2" customWidth="1"/>
    <col min="1033" max="1033" width="14.85546875" style="2" customWidth="1"/>
    <col min="1034" max="1034" width="13.5703125" style="2" customWidth="1"/>
    <col min="1035" max="1037" width="15.85546875" style="2" customWidth="1"/>
    <col min="1038" max="1038" width="13.28515625" style="2" customWidth="1"/>
    <col min="1039" max="1039" width="50.140625" style="2" customWidth="1"/>
    <col min="1040" max="1040" width="13.28515625" style="2" customWidth="1"/>
    <col min="1041" max="1041" width="14.42578125" style="2" customWidth="1"/>
    <col min="1042" max="1265" width="9.140625" style="2"/>
    <col min="1266" max="1266" width="9.140625" style="2" customWidth="1"/>
    <col min="1267" max="1267" width="11.140625" style="2" customWidth="1"/>
    <col min="1268" max="1268" width="20.28515625" style="2" customWidth="1"/>
    <col min="1269" max="1269" width="7.85546875" style="2" customWidth="1"/>
    <col min="1270" max="1270" width="20.28515625" style="2" customWidth="1"/>
    <col min="1271" max="1271" width="8.140625" style="2" customWidth="1"/>
    <col min="1272" max="1272" width="13.5703125" style="2" customWidth="1"/>
    <col min="1273" max="1273" width="8.140625" style="2" customWidth="1"/>
    <col min="1274" max="1274" width="20.28515625" style="2" customWidth="1"/>
    <col min="1275" max="1275" width="14.140625" style="2" customWidth="1"/>
    <col min="1276" max="1278" width="19.140625" style="2" customWidth="1"/>
    <col min="1279" max="1279" width="27" style="2" customWidth="1"/>
    <col min="1280" max="1280" width="19.5703125" style="2" customWidth="1"/>
    <col min="1281" max="1281" width="33.28515625" style="2" customWidth="1"/>
    <col min="1282" max="1282" width="19.5703125" style="2" customWidth="1"/>
    <col min="1283" max="1284" width="10.7109375" style="2" customWidth="1"/>
    <col min="1285" max="1285" width="45.140625" style="2" customWidth="1"/>
    <col min="1286" max="1288" width="27" style="2" customWidth="1"/>
    <col min="1289" max="1289" width="14.85546875" style="2" customWidth="1"/>
    <col min="1290" max="1290" width="13.5703125" style="2" customWidth="1"/>
    <col min="1291" max="1293" width="15.85546875" style="2" customWidth="1"/>
    <col min="1294" max="1294" width="13.28515625" style="2" customWidth="1"/>
    <col min="1295" max="1295" width="50.140625" style="2" customWidth="1"/>
    <col min="1296" max="1296" width="13.28515625" style="2" customWidth="1"/>
    <col min="1297" max="1297" width="14.42578125" style="2" customWidth="1"/>
    <col min="1298" max="1521" width="9.140625" style="2"/>
    <col min="1522" max="1522" width="9.140625" style="2" customWidth="1"/>
    <col min="1523" max="1523" width="11.140625" style="2" customWidth="1"/>
    <col min="1524" max="1524" width="20.28515625" style="2" customWidth="1"/>
    <col min="1525" max="1525" width="7.85546875" style="2" customWidth="1"/>
    <col min="1526" max="1526" width="20.28515625" style="2" customWidth="1"/>
    <col min="1527" max="1527" width="8.140625" style="2" customWidth="1"/>
    <col min="1528" max="1528" width="13.5703125" style="2" customWidth="1"/>
    <col min="1529" max="1529" width="8.140625" style="2" customWidth="1"/>
    <col min="1530" max="1530" width="20.28515625" style="2" customWidth="1"/>
    <col min="1531" max="1531" width="14.140625" style="2" customWidth="1"/>
    <col min="1532" max="1534" width="19.140625" style="2" customWidth="1"/>
    <col min="1535" max="1535" width="27" style="2" customWidth="1"/>
    <col min="1536" max="1536" width="19.5703125" style="2" customWidth="1"/>
    <col min="1537" max="1537" width="33.28515625" style="2" customWidth="1"/>
    <col min="1538" max="1538" width="19.5703125" style="2" customWidth="1"/>
    <col min="1539" max="1540" width="10.7109375" style="2" customWidth="1"/>
    <col min="1541" max="1541" width="45.140625" style="2" customWidth="1"/>
    <col min="1542" max="1544" width="27" style="2" customWidth="1"/>
    <col min="1545" max="1545" width="14.85546875" style="2" customWidth="1"/>
    <col min="1546" max="1546" width="13.5703125" style="2" customWidth="1"/>
    <col min="1547" max="1549" width="15.85546875" style="2" customWidth="1"/>
    <col min="1550" max="1550" width="13.28515625" style="2" customWidth="1"/>
    <col min="1551" max="1551" width="50.140625" style="2" customWidth="1"/>
    <col min="1552" max="1552" width="13.28515625" style="2" customWidth="1"/>
    <col min="1553" max="1553" width="14.42578125" style="2" customWidth="1"/>
    <col min="1554" max="1777" width="9.140625" style="2"/>
    <col min="1778" max="1778" width="9.140625" style="2" customWidth="1"/>
    <col min="1779" max="1779" width="11.140625" style="2" customWidth="1"/>
    <col min="1780" max="1780" width="20.28515625" style="2" customWidth="1"/>
    <col min="1781" max="1781" width="7.85546875" style="2" customWidth="1"/>
    <col min="1782" max="1782" width="20.28515625" style="2" customWidth="1"/>
    <col min="1783" max="1783" width="8.140625" style="2" customWidth="1"/>
    <col min="1784" max="1784" width="13.5703125" style="2" customWidth="1"/>
    <col min="1785" max="1785" width="8.140625" style="2" customWidth="1"/>
    <col min="1786" max="1786" width="20.28515625" style="2" customWidth="1"/>
    <col min="1787" max="1787" width="14.140625" style="2" customWidth="1"/>
    <col min="1788" max="1790" width="19.140625" style="2" customWidth="1"/>
    <col min="1791" max="1791" width="27" style="2" customWidth="1"/>
    <col min="1792" max="1792" width="19.5703125" style="2" customWidth="1"/>
    <col min="1793" max="1793" width="33.28515625" style="2" customWidth="1"/>
    <col min="1794" max="1794" width="19.5703125" style="2" customWidth="1"/>
    <col min="1795" max="1796" width="10.7109375" style="2" customWidth="1"/>
    <col min="1797" max="1797" width="45.140625" style="2" customWidth="1"/>
    <col min="1798" max="1800" width="27" style="2" customWidth="1"/>
    <col min="1801" max="1801" width="14.85546875" style="2" customWidth="1"/>
    <col min="1802" max="1802" width="13.5703125" style="2" customWidth="1"/>
    <col min="1803" max="1805" width="15.85546875" style="2" customWidth="1"/>
    <col min="1806" max="1806" width="13.28515625" style="2" customWidth="1"/>
    <col min="1807" max="1807" width="50.140625" style="2" customWidth="1"/>
    <col min="1808" max="1808" width="13.28515625" style="2" customWidth="1"/>
    <col min="1809" max="1809" width="14.42578125" style="2" customWidth="1"/>
    <col min="1810" max="2033" width="9.140625" style="2"/>
    <col min="2034" max="2034" width="9.140625" style="2" customWidth="1"/>
    <col min="2035" max="2035" width="11.140625" style="2" customWidth="1"/>
    <col min="2036" max="2036" width="20.28515625" style="2" customWidth="1"/>
    <col min="2037" max="2037" width="7.85546875" style="2" customWidth="1"/>
    <col min="2038" max="2038" width="20.28515625" style="2" customWidth="1"/>
    <col min="2039" max="2039" width="8.140625" style="2" customWidth="1"/>
    <col min="2040" max="2040" width="13.5703125" style="2" customWidth="1"/>
    <col min="2041" max="2041" width="8.140625" style="2" customWidth="1"/>
    <col min="2042" max="2042" width="20.28515625" style="2" customWidth="1"/>
    <col min="2043" max="2043" width="14.140625" style="2" customWidth="1"/>
    <col min="2044" max="2046" width="19.140625" style="2" customWidth="1"/>
    <col min="2047" max="2047" width="27" style="2" customWidth="1"/>
    <col min="2048" max="2048" width="19.5703125" style="2" customWidth="1"/>
    <col min="2049" max="2049" width="33.28515625" style="2" customWidth="1"/>
    <col min="2050" max="2050" width="19.5703125" style="2" customWidth="1"/>
    <col min="2051" max="2052" width="10.7109375" style="2" customWidth="1"/>
    <col min="2053" max="2053" width="45.140625" style="2" customWidth="1"/>
    <col min="2054" max="2056" width="27" style="2" customWidth="1"/>
    <col min="2057" max="2057" width="14.85546875" style="2" customWidth="1"/>
    <col min="2058" max="2058" width="13.5703125" style="2" customWidth="1"/>
    <col min="2059" max="2061" width="15.85546875" style="2" customWidth="1"/>
    <col min="2062" max="2062" width="13.28515625" style="2" customWidth="1"/>
    <col min="2063" max="2063" width="50.140625" style="2" customWidth="1"/>
    <col min="2064" max="2064" width="13.28515625" style="2" customWidth="1"/>
    <col min="2065" max="2065" width="14.42578125" style="2" customWidth="1"/>
    <col min="2066" max="2289" width="9.140625" style="2"/>
    <col min="2290" max="2290" width="9.140625" style="2" customWidth="1"/>
    <col min="2291" max="2291" width="11.140625" style="2" customWidth="1"/>
    <col min="2292" max="2292" width="20.28515625" style="2" customWidth="1"/>
    <col min="2293" max="2293" width="7.85546875" style="2" customWidth="1"/>
    <col min="2294" max="2294" width="20.28515625" style="2" customWidth="1"/>
    <col min="2295" max="2295" width="8.140625" style="2" customWidth="1"/>
    <col min="2296" max="2296" width="13.5703125" style="2" customWidth="1"/>
    <col min="2297" max="2297" width="8.140625" style="2" customWidth="1"/>
    <col min="2298" max="2298" width="20.28515625" style="2" customWidth="1"/>
    <col min="2299" max="2299" width="14.140625" style="2" customWidth="1"/>
    <col min="2300" max="2302" width="19.140625" style="2" customWidth="1"/>
    <col min="2303" max="2303" width="27" style="2" customWidth="1"/>
    <col min="2304" max="2304" width="19.5703125" style="2" customWidth="1"/>
    <col min="2305" max="2305" width="33.28515625" style="2" customWidth="1"/>
    <col min="2306" max="2306" width="19.5703125" style="2" customWidth="1"/>
    <col min="2307" max="2308" width="10.7109375" style="2" customWidth="1"/>
    <col min="2309" max="2309" width="45.140625" style="2" customWidth="1"/>
    <col min="2310" max="2312" width="27" style="2" customWidth="1"/>
    <col min="2313" max="2313" width="14.85546875" style="2" customWidth="1"/>
    <col min="2314" max="2314" width="13.5703125" style="2" customWidth="1"/>
    <col min="2315" max="2317" width="15.85546875" style="2" customWidth="1"/>
    <col min="2318" max="2318" width="13.28515625" style="2" customWidth="1"/>
    <col min="2319" max="2319" width="50.140625" style="2" customWidth="1"/>
    <col min="2320" max="2320" width="13.28515625" style="2" customWidth="1"/>
    <col min="2321" max="2321" width="14.42578125" style="2" customWidth="1"/>
    <col min="2322" max="2545" width="9.140625" style="2"/>
    <col min="2546" max="2546" width="9.140625" style="2" customWidth="1"/>
    <col min="2547" max="2547" width="11.140625" style="2" customWidth="1"/>
    <col min="2548" max="2548" width="20.28515625" style="2" customWidth="1"/>
    <col min="2549" max="2549" width="7.85546875" style="2" customWidth="1"/>
    <col min="2550" max="2550" width="20.28515625" style="2" customWidth="1"/>
    <col min="2551" max="2551" width="8.140625" style="2" customWidth="1"/>
    <col min="2552" max="2552" width="13.5703125" style="2" customWidth="1"/>
    <col min="2553" max="2553" width="8.140625" style="2" customWidth="1"/>
    <col min="2554" max="2554" width="20.28515625" style="2" customWidth="1"/>
    <col min="2555" max="2555" width="14.140625" style="2" customWidth="1"/>
    <col min="2556" max="2558" width="19.140625" style="2" customWidth="1"/>
    <col min="2559" max="2559" width="27" style="2" customWidth="1"/>
    <col min="2560" max="2560" width="19.5703125" style="2" customWidth="1"/>
    <col min="2561" max="2561" width="33.28515625" style="2" customWidth="1"/>
    <col min="2562" max="2562" width="19.5703125" style="2" customWidth="1"/>
    <col min="2563" max="2564" width="10.7109375" style="2" customWidth="1"/>
    <col min="2565" max="2565" width="45.140625" style="2" customWidth="1"/>
    <col min="2566" max="2568" width="27" style="2" customWidth="1"/>
    <col min="2569" max="2569" width="14.85546875" style="2" customWidth="1"/>
    <col min="2570" max="2570" width="13.5703125" style="2" customWidth="1"/>
    <col min="2571" max="2573" width="15.85546875" style="2" customWidth="1"/>
    <col min="2574" max="2574" width="13.28515625" style="2" customWidth="1"/>
    <col min="2575" max="2575" width="50.140625" style="2" customWidth="1"/>
    <col min="2576" max="2576" width="13.28515625" style="2" customWidth="1"/>
    <col min="2577" max="2577" width="14.42578125" style="2" customWidth="1"/>
    <col min="2578" max="2801" width="9.140625" style="2"/>
    <col min="2802" max="2802" width="9.140625" style="2" customWidth="1"/>
    <col min="2803" max="2803" width="11.140625" style="2" customWidth="1"/>
    <col min="2804" max="2804" width="20.28515625" style="2" customWidth="1"/>
    <col min="2805" max="2805" width="7.85546875" style="2" customWidth="1"/>
    <col min="2806" max="2806" width="20.28515625" style="2" customWidth="1"/>
    <col min="2807" max="2807" width="8.140625" style="2" customWidth="1"/>
    <col min="2808" max="2808" width="13.5703125" style="2" customWidth="1"/>
    <col min="2809" max="2809" width="8.140625" style="2" customWidth="1"/>
    <col min="2810" max="2810" width="20.28515625" style="2" customWidth="1"/>
    <col min="2811" max="2811" width="14.140625" style="2" customWidth="1"/>
    <col min="2812" max="2814" width="19.140625" style="2" customWidth="1"/>
    <col min="2815" max="2815" width="27" style="2" customWidth="1"/>
    <col min="2816" max="2816" width="19.5703125" style="2" customWidth="1"/>
    <col min="2817" max="2817" width="33.28515625" style="2" customWidth="1"/>
    <col min="2818" max="2818" width="19.5703125" style="2" customWidth="1"/>
    <col min="2819" max="2820" width="10.7109375" style="2" customWidth="1"/>
    <col min="2821" max="2821" width="45.140625" style="2" customWidth="1"/>
    <col min="2822" max="2824" width="27" style="2" customWidth="1"/>
    <col min="2825" max="2825" width="14.85546875" style="2" customWidth="1"/>
    <col min="2826" max="2826" width="13.5703125" style="2" customWidth="1"/>
    <col min="2827" max="2829" width="15.85546875" style="2" customWidth="1"/>
    <col min="2830" max="2830" width="13.28515625" style="2" customWidth="1"/>
    <col min="2831" max="2831" width="50.140625" style="2" customWidth="1"/>
    <col min="2832" max="2832" width="13.28515625" style="2" customWidth="1"/>
    <col min="2833" max="2833" width="14.42578125" style="2" customWidth="1"/>
    <col min="2834" max="3057" width="9.140625" style="2"/>
    <col min="3058" max="3058" width="9.140625" style="2" customWidth="1"/>
    <col min="3059" max="3059" width="11.140625" style="2" customWidth="1"/>
    <col min="3060" max="3060" width="20.28515625" style="2" customWidth="1"/>
    <col min="3061" max="3061" width="7.85546875" style="2" customWidth="1"/>
    <col min="3062" max="3062" width="20.28515625" style="2" customWidth="1"/>
    <col min="3063" max="3063" width="8.140625" style="2" customWidth="1"/>
    <col min="3064" max="3064" width="13.5703125" style="2" customWidth="1"/>
    <col min="3065" max="3065" width="8.140625" style="2" customWidth="1"/>
    <col min="3066" max="3066" width="20.28515625" style="2" customWidth="1"/>
    <col min="3067" max="3067" width="14.140625" style="2" customWidth="1"/>
    <col min="3068" max="3070" width="19.140625" style="2" customWidth="1"/>
    <col min="3071" max="3071" width="27" style="2" customWidth="1"/>
    <col min="3072" max="3072" width="19.5703125" style="2" customWidth="1"/>
    <col min="3073" max="3073" width="33.28515625" style="2" customWidth="1"/>
    <col min="3074" max="3074" width="19.5703125" style="2" customWidth="1"/>
    <col min="3075" max="3076" width="10.7109375" style="2" customWidth="1"/>
    <col min="3077" max="3077" width="45.140625" style="2" customWidth="1"/>
    <col min="3078" max="3080" width="27" style="2" customWidth="1"/>
    <col min="3081" max="3081" width="14.85546875" style="2" customWidth="1"/>
    <col min="3082" max="3082" width="13.5703125" style="2" customWidth="1"/>
    <col min="3083" max="3085" width="15.85546875" style="2" customWidth="1"/>
    <col min="3086" max="3086" width="13.28515625" style="2" customWidth="1"/>
    <col min="3087" max="3087" width="50.140625" style="2" customWidth="1"/>
    <col min="3088" max="3088" width="13.28515625" style="2" customWidth="1"/>
    <col min="3089" max="3089" width="14.42578125" style="2" customWidth="1"/>
    <col min="3090" max="3313" width="9.140625" style="2"/>
    <col min="3314" max="3314" width="9.140625" style="2" customWidth="1"/>
    <col min="3315" max="3315" width="11.140625" style="2" customWidth="1"/>
    <col min="3316" max="3316" width="20.28515625" style="2" customWidth="1"/>
    <col min="3317" max="3317" width="7.85546875" style="2" customWidth="1"/>
    <col min="3318" max="3318" width="20.28515625" style="2" customWidth="1"/>
    <col min="3319" max="3319" width="8.140625" style="2" customWidth="1"/>
    <col min="3320" max="3320" width="13.5703125" style="2" customWidth="1"/>
    <col min="3321" max="3321" width="8.140625" style="2" customWidth="1"/>
    <col min="3322" max="3322" width="20.28515625" style="2" customWidth="1"/>
    <col min="3323" max="3323" width="14.140625" style="2" customWidth="1"/>
    <col min="3324" max="3326" width="19.140625" style="2" customWidth="1"/>
    <col min="3327" max="3327" width="27" style="2" customWidth="1"/>
    <col min="3328" max="3328" width="19.5703125" style="2" customWidth="1"/>
    <col min="3329" max="3329" width="33.28515625" style="2" customWidth="1"/>
    <col min="3330" max="3330" width="19.5703125" style="2" customWidth="1"/>
    <col min="3331" max="3332" width="10.7109375" style="2" customWidth="1"/>
    <col min="3333" max="3333" width="45.140625" style="2" customWidth="1"/>
    <col min="3334" max="3336" width="27" style="2" customWidth="1"/>
    <col min="3337" max="3337" width="14.85546875" style="2" customWidth="1"/>
    <col min="3338" max="3338" width="13.5703125" style="2" customWidth="1"/>
    <col min="3339" max="3341" width="15.85546875" style="2" customWidth="1"/>
    <col min="3342" max="3342" width="13.28515625" style="2" customWidth="1"/>
    <col min="3343" max="3343" width="50.140625" style="2" customWidth="1"/>
    <col min="3344" max="3344" width="13.28515625" style="2" customWidth="1"/>
    <col min="3345" max="3345" width="14.42578125" style="2" customWidth="1"/>
    <col min="3346" max="3569" width="9.140625" style="2"/>
    <col min="3570" max="3570" width="9.140625" style="2" customWidth="1"/>
    <col min="3571" max="3571" width="11.140625" style="2" customWidth="1"/>
    <col min="3572" max="3572" width="20.28515625" style="2" customWidth="1"/>
    <col min="3573" max="3573" width="7.85546875" style="2" customWidth="1"/>
    <col min="3574" max="3574" width="20.28515625" style="2" customWidth="1"/>
    <col min="3575" max="3575" width="8.140625" style="2" customWidth="1"/>
    <col min="3576" max="3576" width="13.5703125" style="2" customWidth="1"/>
    <col min="3577" max="3577" width="8.140625" style="2" customWidth="1"/>
    <col min="3578" max="3578" width="20.28515625" style="2" customWidth="1"/>
    <col min="3579" max="3579" width="14.140625" style="2" customWidth="1"/>
    <col min="3580" max="3582" width="19.140625" style="2" customWidth="1"/>
    <col min="3583" max="3583" width="27" style="2" customWidth="1"/>
    <col min="3584" max="3584" width="19.5703125" style="2" customWidth="1"/>
    <col min="3585" max="3585" width="33.28515625" style="2" customWidth="1"/>
    <col min="3586" max="3586" width="19.5703125" style="2" customWidth="1"/>
    <col min="3587" max="3588" width="10.7109375" style="2" customWidth="1"/>
    <col min="3589" max="3589" width="45.140625" style="2" customWidth="1"/>
    <col min="3590" max="3592" width="27" style="2" customWidth="1"/>
    <col min="3593" max="3593" width="14.85546875" style="2" customWidth="1"/>
    <col min="3594" max="3594" width="13.5703125" style="2" customWidth="1"/>
    <col min="3595" max="3597" width="15.85546875" style="2" customWidth="1"/>
    <col min="3598" max="3598" width="13.28515625" style="2" customWidth="1"/>
    <col min="3599" max="3599" width="50.140625" style="2" customWidth="1"/>
    <col min="3600" max="3600" width="13.28515625" style="2" customWidth="1"/>
    <col min="3601" max="3601" width="14.42578125" style="2" customWidth="1"/>
    <col min="3602" max="3825" width="9.140625" style="2"/>
    <col min="3826" max="3826" width="9.140625" style="2" customWidth="1"/>
    <col min="3827" max="3827" width="11.140625" style="2" customWidth="1"/>
    <col min="3828" max="3828" width="20.28515625" style="2" customWidth="1"/>
    <col min="3829" max="3829" width="7.85546875" style="2" customWidth="1"/>
    <col min="3830" max="3830" width="20.28515625" style="2" customWidth="1"/>
    <col min="3831" max="3831" width="8.140625" style="2" customWidth="1"/>
    <col min="3832" max="3832" width="13.5703125" style="2" customWidth="1"/>
    <col min="3833" max="3833" width="8.140625" style="2" customWidth="1"/>
    <col min="3834" max="3834" width="20.28515625" style="2" customWidth="1"/>
    <col min="3835" max="3835" width="14.140625" style="2" customWidth="1"/>
    <col min="3836" max="3838" width="19.140625" style="2" customWidth="1"/>
    <col min="3839" max="3839" width="27" style="2" customWidth="1"/>
    <col min="3840" max="3840" width="19.5703125" style="2" customWidth="1"/>
    <col min="3841" max="3841" width="33.28515625" style="2" customWidth="1"/>
    <col min="3842" max="3842" width="19.5703125" style="2" customWidth="1"/>
    <col min="3843" max="3844" width="10.7109375" style="2" customWidth="1"/>
    <col min="3845" max="3845" width="45.140625" style="2" customWidth="1"/>
    <col min="3846" max="3848" width="27" style="2" customWidth="1"/>
    <col min="3849" max="3849" width="14.85546875" style="2" customWidth="1"/>
    <col min="3850" max="3850" width="13.5703125" style="2" customWidth="1"/>
    <col min="3851" max="3853" width="15.85546875" style="2" customWidth="1"/>
    <col min="3854" max="3854" width="13.28515625" style="2" customWidth="1"/>
    <col min="3855" max="3855" width="50.140625" style="2" customWidth="1"/>
    <col min="3856" max="3856" width="13.28515625" style="2" customWidth="1"/>
    <col min="3857" max="3857" width="14.42578125" style="2" customWidth="1"/>
    <col min="3858" max="4081" width="9.140625" style="2"/>
    <col min="4082" max="4082" width="9.140625" style="2" customWidth="1"/>
    <col min="4083" max="4083" width="11.140625" style="2" customWidth="1"/>
    <col min="4084" max="4084" width="20.28515625" style="2" customWidth="1"/>
    <col min="4085" max="4085" width="7.85546875" style="2" customWidth="1"/>
    <col min="4086" max="4086" width="20.28515625" style="2" customWidth="1"/>
    <col min="4087" max="4087" width="8.140625" style="2" customWidth="1"/>
    <col min="4088" max="4088" width="13.5703125" style="2" customWidth="1"/>
    <col min="4089" max="4089" width="8.140625" style="2" customWidth="1"/>
    <col min="4090" max="4090" width="20.28515625" style="2" customWidth="1"/>
    <col min="4091" max="4091" width="14.140625" style="2" customWidth="1"/>
    <col min="4092" max="4094" width="19.140625" style="2" customWidth="1"/>
    <col min="4095" max="4095" width="27" style="2" customWidth="1"/>
    <col min="4096" max="4096" width="19.5703125" style="2" customWidth="1"/>
    <col min="4097" max="4097" width="33.28515625" style="2" customWidth="1"/>
    <col min="4098" max="4098" width="19.5703125" style="2" customWidth="1"/>
    <col min="4099" max="4100" width="10.7109375" style="2" customWidth="1"/>
    <col min="4101" max="4101" width="45.140625" style="2" customWidth="1"/>
    <col min="4102" max="4104" width="27" style="2" customWidth="1"/>
    <col min="4105" max="4105" width="14.85546875" style="2" customWidth="1"/>
    <col min="4106" max="4106" width="13.5703125" style="2" customWidth="1"/>
    <col min="4107" max="4109" width="15.85546875" style="2" customWidth="1"/>
    <col min="4110" max="4110" width="13.28515625" style="2" customWidth="1"/>
    <col min="4111" max="4111" width="50.140625" style="2" customWidth="1"/>
    <col min="4112" max="4112" width="13.28515625" style="2" customWidth="1"/>
    <col min="4113" max="4113" width="14.42578125" style="2" customWidth="1"/>
    <col min="4114" max="4337" width="9.140625" style="2"/>
    <col min="4338" max="4338" width="9.140625" style="2" customWidth="1"/>
    <col min="4339" max="4339" width="11.140625" style="2" customWidth="1"/>
    <col min="4340" max="4340" width="20.28515625" style="2" customWidth="1"/>
    <col min="4341" max="4341" width="7.85546875" style="2" customWidth="1"/>
    <col min="4342" max="4342" width="20.28515625" style="2" customWidth="1"/>
    <col min="4343" max="4343" width="8.140625" style="2" customWidth="1"/>
    <col min="4344" max="4344" width="13.5703125" style="2" customWidth="1"/>
    <col min="4345" max="4345" width="8.140625" style="2" customWidth="1"/>
    <col min="4346" max="4346" width="20.28515625" style="2" customWidth="1"/>
    <col min="4347" max="4347" width="14.140625" style="2" customWidth="1"/>
    <col min="4348" max="4350" width="19.140625" style="2" customWidth="1"/>
    <col min="4351" max="4351" width="27" style="2" customWidth="1"/>
    <col min="4352" max="4352" width="19.5703125" style="2" customWidth="1"/>
    <col min="4353" max="4353" width="33.28515625" style="2" customWidth="1"/>
    <col min="4354" max="4354" width="19.5703125" style="2" customWidth="1"/>
    <col min="4355" max="4356" width="10.7109375" style="2" customWidth="1"/>
    <col min="4357" max="4357" width="45.140625" style="2" customWidth="1"/>
    <col min="4358" max="4360" width="27" style="2" customWidth="1"/>
    <col min="4361" max="4361" width="14.85546875" style="2" customWidth="1"/>
    <col min="4362" max="4362" width="13.5703125" style="2" customWidth="1"/>
    <col min="4363" max="4365" width="15.85546875" style="2" customWidth="1"/>
    <col min="4366" max="4366" width="13.28515625" style="2" customWidth="1"/>
    <col min="4367" max="4367" width="50.140625" style="2" customWidth="1"/>
    <col min="4368" max="4368" width="13.28515625" style="2" customWidth="1"/>
    <col min="4369" max="4369" width="14.42578125" style="2" customWidth="1"/>
    <col min="4370" max="4593" width="9.140625" style="2"/>
    <col min="4594" max="4594" width="9.140625" style="2" customWidth="1"/>
    <col min="4595" max="4595" width="11.140625" style="2" customWidth="1"/>
    <col min="4596" max="4596" width="20.28515625" style="2" customWidth="1"/>
    <col min="4597" max="4597" width="7.85546875" style="2" customWidth="1"/>
    <col min="4598" max="4598" width="20.28515625" style="2" customWidth="1"/>
    <col min="4599" max="4599" width="8.140625" style="2" customWidth="1"/>
    <col min="4600" max="4600" width="13.5703125" style="2" customWidth="1"/>
    <col min="4601" max="4601" width="8.140625" style="2" customWidth="1"/>
    <col min="4602" max="4602" width="20.28515625" style="2" customWidth="1"/>
    <col min="4603" max="4603" width="14.140625" style="2" customWidth="1"/>
    <col min="4604" max="4606" width="19.140625" style="2" customWidth="1"/>
    <col min="4607" max="4607" width="27" style="2" customWidth="1"/>
    <col min="4608" max="4608" width="19.5703125" style="2" customWidth="1"/>
    <col min="4609" max="4609" width="33.28515625" style="2" customWidth="1"/>
    <col min="4610" max="4610" width="19.5703125" style="2" customWidth="1"/>
    <col min="4611" max="4612" width="10.7109375" style="2" customWidth="1"/>
    <col min="4613" max="4613" width="45.140625" style="2" customWidth="1"/>
    <col min="4614" max="4616" width="27" style="2" customWidth="1"/>
    <col min="4617" max="4617" width="14.85546875" style="2" customWidth="1"/>
    <col min="4618" max="4618" width="13.5703125" style="2" customWidth="1"/>
    <col min="4619" max="4621" width="15.85546875" style="2" customWidth="1"/>
    <col min="4622" max="4622" width="13.28515625" style="2" customWidth="1"/>
    <col min="4623" max="4623" width="50.140625" style="2" customWidth="1"/>
    <col min="4624" max="4624" width="13.28515625" style="2" customWidth="1"/>
    <col min="4625" max="4625" width="14.42578125" style="2" customWidth="1"/>
    <col min="4626" max="4849" width="9.140625" style="2"/>
    <col min="4850" max="4850" width="9.140625" style="2" customWidth="1"/>
    <col min="4851" max="4851" width="11.140625" style="2" customWidth="1"/>
    <col min="4852" max="4852" width="20.28515625" style="2" customWidth="1"/>
    <col min="4853" max="4853" width="7.85546875" style="2" customWidth="1"/>
    <col min="4854" max="4854" width="20.28515625" style="2" customWidth="1"/>
    <col min="4855" max="4855" width="8.140625" style="2" customWidth="1"/>
    <col min="4856" max="4856" width="13.5703125" style="2" customWidth="1"/>
    <col min="4857" max="4857" width="8.140625" style="2" customWidth="1"/>
    <col min="4858" max="4858" width="20.28515625" style="2" customWidth="1"/>
    <col min="4859" max="4859" width="14.140625" style="2" customWidth="1"/>
    <col min="4860" max="4862" width="19.140625" style="2" customWidth="1"/>
    <col min="4863" max="4863" width="27" style="2" customWidth="1"/>
    <col min="4864" max="4864" width="19.5703125" style="2" customWidth="1"/>
    <col min="4865" max="4865" width="33.28515625" style="2" customWidth="1"/>
    <col min="4866" max="4866" width="19.5703125" style="2" customWidth="1"/>
    <col min="4867" max="4868" width="10.7109375" style="2" customWidth="1"/>
    <col min="4869" max="4869" width="45.140625" style="2" customWidth="1"/>
    <col min="4870" max="4872" width="27" style="2" customWidth="1"/>
    <col min="4873" max="4873" width="14.85546875" style="2" customWidth="1"/>
    <col min="4874" max="4874" width="13.5703125" style="2" customWidth="1"/>
    <col min="4875" max="4877" width="15.85546875" style="2" customWidth="1"/>
    <col min="4878" max="4878" width="13.28515625" style="2" customWidth="1"/>
    <col min="4879" max="4879" width="50.140625" style="2" customWidth="1"/>
    <col min="4880" max="4880" width="13.28515625" style="2" customWidth="1"/>
    <col min="4881" max="4881" width="14.42578125" style="2" customWidth="1"/>
    <col min="4882" max="5105" width="9.140625" style="2"/>
    <col min="5106" max="5106" width="9.140625" style="2" customWidth="1"/>
    <col min="5107" max="5107" width="11.140625" style="2" customWidth="1"/>
    <col min="5108" max="5108" width="20.28515625" style="2" customWidth="1"/>
    <col min="5109" max="5109" width="7.85546875" style="2" customWidth="1"/>
    <col min="5110" max="5110" width="20.28515625" style="2" customWidth="1"/>
    <col min="5111" max="5111" width="8.140625" style="2" customWidth="1"/>
    <col min="5112" max="5112" width="13.5703125" style="2" customWidth="1"/>
    <col min="5113" max="5113" width="8.140625" style="2" customWidth="1"/>
    <col min="5114" max="5114" width="20.28515625" style="2" customWidth="1"/>
    <col min="5115" max="5115" width="14.140625" style="2" customWidth="1"/>
    <col min="5116" max="5118" width="19.140625" style="2" customWidth="1"/>
    <col min="5119" max="5119" width="27" style="2" customWidth="1"/>
    <col min="5120" max="5120" width="19.5703125" style="2" customWidth="1"/>
    <col min="5121" max="5121" width="33.28515625" style="2" customWidth="1"/>
    <col min="5122" max="5122" width="19.5703125" style="2" customWidth="1"/>
    <col min="5123" max="5124" width="10.7109375" style="2" customWidth="1"/>
    <col min="5125" max="5125" width="45.140625" style="2" customWidth="1"/>
    <col min="5126" max="5128" width="27" style="2" customWidth="1"/>
    <col min="5129" max="5129" width="14.85546875" style="2" customWidth="1"/>
    <col min="5130" max="5130" width="13.5703125" style="2" customWidth="1"/>
    <col min="5131" max="5133" width="15.85546875" style="2" customWidth="1"/>
    <col min="5134" max="5134" width="13.28515625" style="2" customWidth="1"/>
    <col min="5135" max="5135" width="50.140625" style="2" customWidth="1"/>
    <col min="5136" max="5136" width="13.28515625" style="2" customWidth="1"/>
    <col min="5137" max="5137" width="14.42578125" style="2" customWidth="1"/>
    <col min="5138" max="5361" width="9.140625" style="2"/>
    <col min="5362" max="5362" width="9.140625" style="2" customWidth="1"/>
    <col min="5363" max="5363" width="11.140625" style="2" customWidth="1"/>
    <col min="5364" max="5364" width="20.28515625" style="2" customWidth="1"/>
    <col min="5365" max="5365" width="7.85546875" style="2" customWidth="1"/>
    <col min="5366" max="5366" width="20.28515625" style="2" customWidth="1"/>
    <col min="5367" max="5367" width="8.140625" style="2" customWidth="1"/>
    <col min="5368" max="5368" width="13.5703125" style="2" customWidth="1"/>
    <col min="5369" max="5369" width="8.140625" style="2" customWidth="1"/>
    <col min="5370" max="5370" width="20.28515625" style="2" customWidth="1"/>
    <col min="5371" max="5371" width="14.140625" style="2" customWidth="1"/>
    <col min="5372" max="5374" width="19.140625" style="2" customWidth="1"/>
    <col min="5375" max="5375" width="27" style="2" customWidth="1"/>
    <col min="5376" max="5376" width="19.5703125" style="2" customWidth="1"/>
    <col min="5377" max="5377" width="33.28515625" style="2" customWidth="1"/>
    <col min="5378" max="5378" width="19.5703125" style="2" customWidth="1"/>
    <col min="5379" max="5380" width="10.7109375" style="2" customWidth="1"/>
    <col min="5381" max="5381" width="45.140625" style="2" customWidth="1"/>
    <col min="5382" max="5384" width="27" style="2" customWidth="1"/>
    <col min="5385" max="5385" width="14.85546875" style="2" customWidth="1"/>
    <col min="5386" max="5386" width="13.5703125" style="2" customWidth="1"/>
    <col min="5387" max="5389" width="15.85546875" style="2" customWidth="1"/>
    <col min="5390" max="5390" width="13.28515625" style="2" customWidth="1"/>
    <col min="5391" max="5391" width="50.140625" style="2" customWidth="1"/>
    <col min="5392" max="5392" width="13.28515625" style="2" customWidth="1"/>
    <col min="5393" max="5393" width="14.42578125" style="2" customWidth="1"/>
    <col min="5394" max="5617" width="9.140625" style="2"/>
    <col min="5618" max="5618" width="9.140625" style="2" customWidth="1"/>
    <col min="5619" max="5619" width="11.140625" style="2" customWidth="1"/>
    <col min="5620" max="5620" width="20.28515625" style="2" customWidth="1"/>
    <col min="5621" max="5621" width="7.85546875" style="2" customWidth="1"/>
    <col min="5622" max="5622" width="20.28515625" style="2" customWidth="1"/>
    <col min="5623" max="5623" width="8.140625" style="2" customWidth="1"/>
    <col min="5624" max="5624" width="13.5703125" style="2" customWidth="1"/>
    <col min="5625" max="5625" width="8.140625" style="2" customWidth="1"/>
    <col min="5626" max="5626" width="20.28515625" style="2" customWidth="1"/>
    <col min="5627" max="5627" width="14.140625" style="2" customWidth="1"/>
    <col min="5628" max="5630" width="19.140625" style="2" customWidth="1"/>
    <col min="5631" max="5631" width="27" style="2" customWidth="1"/>
    <col min="5632" max="5632" width="19.5703125" style="2" customWidth="1"/>
    <col min="5633" max="5633" width="33.28515625" style="2" customWidth="1"/>
    <col min="5634" max="5634" width="19.5703125" style="2" customWidth="1"/>
    <col min="5635" max="5636" width="10.7109375" style="2" customWidth="1"/>
    <col min="5637" max="5637" width="45.140625" style="2" customWidth="1"/>
    <col min="5638" max="5640" width="27" style="2" customWidth="1"/>
    <col min="5641" max="5641" width="14.85546875" style="2" customWidth="1"/>
    <col min="5642" max="5642" width="13.5703125" style="2" customWidth="1"/>
    <col min="5643" max="5645" width="15.85546875" style="2" customWidth="1"/>
    <col min="5646" max="5646" width="13.28515625" style="2" customWidth="1"/>
    <col min="5647" max="5647" width="50.140625" style="2" customWidth="1"/>
    <col min="5648" max="5648" width="13.28515625" style="2" customWidth="1"/>
    <col min="5649" max="5649" width="14.42578125" style="2" customWidth="1"/>
    <col min="5650" max="5873" width="9.140625" style="2"/>
    <col min="5874" max="5874" width="9.140625" style="2" customWidth="1"/>
    <col min="5875" max="5875" width="11.140625" style="2" customWidth="1"/>
    <col min="5876" max="5876" width="20.28515625" style="2" customWidth="1"/>
    <col min="5877" max="5877" width="7.85546875" style="2" customWidth="1"/>
    <col min="5878" max="5878" width="20.28515625" style="2" customWidth="1"/>
    <col min="5879" max="5879" width="8.140625" style="2" customWidth="1"/>
    <col min="5880" max="5880" width="13.5703125" style="2" customWidth="1"/>
    <col min="5881" max="5881" width="8.140625" style="2" customWidth="1"/>
    <col min="5882" max="5882" width="20.28515625" style="2" customWidth="1"/>
    <col min="5883" max="5883" width="14.140625" style="2" customWidth="1"/>
    <col min="5884" max="5886" width="19.140625" style="2" customWidth="1"/>
    <col min="5887" max="5887" width="27" style="2" customWidth="1"/>
    <col min="5888" max="5888" width="19.5703125" style="2" customWidth="1"/>
    <col min="5889" max="5889" width="33.28515625" style="2" customWidth="1"/>
    <col min="5890" max="5890" width="19.5703125" style="2" customWidth="1"/>
    <col min="5891" max="5892" width="10.7109375" style="2" customWidth="1"/>
    <col min="5893" max="5893" width="45.140625" style="2" customWidth="1"/>
    <col min="5894" max="5896" width="27" style="2" customWidth="1"/>
    <col min="5897" max="5897" width="14.85546875" style="2" customWidth="1"/>
    <col min="5898" max="5898" width="13.5703125" style="2" customWidth="1"/>
    <col min="5899" max="5901" width="15.85546875" style="2" customWidth="1"/>
    <col min="5902" max="5902" width="13.28515625" style="2" customWidth="1"/>
    <col min="5903" max="5903" width="50.140625" style="2" customWidth="1"/>
    <col min="5904" max="5904" width="13.28515625" style="2" customWidth="1"/>
    <col min="5905" max="5905" width="14.42578125" style="2" customWidth="1"/>
    <col min="5906" max="6129" width="9.140625" style="2"/>
    <col min="6130" max="6130" width="9.140625" style="2" customWidth="1"/>
    <col min="6131" max="6131" width="11.140625" style="2" customWidth="1"/>
    <col min="6132" max="6132" width="20.28515625" style="2" customWidth="1"/>
    <col min="6133" max="6133" width="7.85546875" style="2" customWidth="1"/>
    <col min="6134" max="6134" width="20.28515625" style="2" customWidth="1"/>
    <col min="6135" max="6135" width="8.140625" style="2" customWidth="1"/>
    <col min="6136" max="6136" width="13.5703125" style="2" customWidth="1"/>
    <col min="6137" max="6137" width="8.140625" style="2" customWidth="1"/>
    <col min="6138" max="6138" width="20.28515625" style="2" customWidth="1"/>
    <col min="6139" max="6139" width="14.140625" style="2" customWidth="1"/>
    <col min="6140" max="6142" width="19.140625" style="2" customWidth="1"/>
    <col min="6143" max="6143" width="27" style="2" customWidth="1"/>
    <col min="6144" max="6144" width="19.5703125" style="2" customWidth="1"/>
    <col min="6145" max="6145" width="33.28515625" style="2" customWidth="1"/>
    <col min="6146" max="6146" width="19.5703125" style="2" customWidth="1"/>
    <col min="6147" max="6148" width="10.7109375" style="2" customWidth="1"/>
    <col min="6149" max="6149" width="45.140625" style="2" customWidth="1"/>
    <col min="6150" max="6152" width="27" style="2" customWidth="1"/>
    <col min="6153" max="6153" width="14.85546875" style="2" customWidth="1"/>
    <col min="6154" max="6154" width="13.5703125" style="2" customWidth="1"/>
    <col min="6155" max="6157" width="15.85546875" style="2" customWidth="1"/>
    <col min="6158" max="6158" width="13.28515625" style="2" customWidth="1"/>
    <col min="6159" max="6159" width="50.140625" style="2" customWidth="1"/>
    <col min="6160" max="6160" width="13.28515625" style="2" customWidth="1"/>
    <col min="6161" max="6161" width="14.42578125" style="2" customWidth="1"/>
    <col min="6162" max="6385" width="9.140625" style="2"/>
    <col min="6386" max="6386" width="9.140625" style="2" customWidth="1"/>
    <col min="6387" max="6387" width="11.140625" style="2" customWidth="1"/>
    <col min="6388" max="6388" width="20.28515625" style="2" customWidth="1"/>
    <col min="6389" max="6389" width="7.85546875" style="2" customWidth="1"/>
    <col min="6390" max="6390" width="20.28515625" style="2" customWidth="1"/>
    <col min="6391" max="6391" width="8.140625" style="2" customWidth="1"/>
    <col min="6392" max="6392" width="13.5703125" style="2" customWidth="1"/>
    <col min="6393" max="6393" width="8.140625" style="2" customWidth="1"/>
    <col min="6394" max="6394" width="20.28515625" style="2" customWidth="1"/>
    <col min="6395" max="6395" width="14.140625" style="2" customWidth="1"/>
    <col min="6396" max="6398" width="19.140625" style="2" customWidth="1"/>
    <col min="6399" max="6399" width="27" style="2" customWidth="1"/>
    <col min="6400" max="6400" width="19.5703125" style="2" customWidth="1"/>
    <col min="6401" max="6401" width="33.28515625" style="2" customWidth="1"/>
    <col min="6402" max="6402" width="19.5703125" style="2" customWidth="1"/>
    <col min="6403" max="6404" width="10.7109375" style="2" customWidth="1"/>
    <col min="6405" max="6405" width="45.140625" style="2" customWidth="1"/>
    <col min="6406" max="6408" width="27" style="2" customWidth="1"/>
    <col min="6409" max="6409" width="14.85546875" style="2" customWidth="1"/>
    <col min="6410" max="6410" width="13.5703125" style="2" customWidth="1"/>
    <col min="6411" max="6413" width="15.85546875" style="2" customWidth="1"/>
    <col min="6414" max="6414" width="13.28515625" style="2" customWidth="1"/>
    <col min="6415" max="6415" width="50.140625" style="2" customWidth="1"/>
    <col min="6416" max="6416" width="13.28515625" style="2" customWidth="1"/>
    <col min="6417" max="6417" width="14.42578125" style="2" customWidth="1"/>
    <col min="6418" max="6641" width="9.140625" style="2"/>
    <col min="6642" max="6642" width="9.140625" style="2" customWidth="1"/>
    <col min="6643" max="6643" width="11.140625" style="2" customWidth="1"/>
    <col min="6644" max="6644" width="20.28515625" style="2" customWidth="1"/>
    <col min="6645" max="6645" width="7.85546875" style="2" customWidth="1"/>
    <col min="6646" max="6646" width="20.28515625" style="2" customWidth="1"/>
    <col min="6647" max="6647" width="8.140625" style="2" customWidth="1"/>
    <col min="6648" max="6648" width="13.5703125" style="2" customWidth="1"/>
    <col min="6649" max="6649" width="8.140625" style="2" customWidth="1"/>
    <col min="6650" max="6650" width="20.28515625" style="2" customWidth="1"/>
    <col min="6651" max="6651" width="14.140625" style="2" customWidth="1"/>
    <col min="6652" max="6654" width="19.140625" style="2" customWidth="1"/>
    <col min="6655" max="6655" width="27" style="2" customWidth="1"/>
    <col min="6656" max="6656" width="19.5703125" style="2" customWidth="1"/>
    <col min="6657" max="6657" width="33.28515625" style="2" customWidth="1"/>
    <col min="6658" max="6658" width="19.5703125" style="2" customWidth="1"/>
    <col min="6659" max="6660" width="10.7109375" style="2" customWidth="1"/>
    <col min="6661" max="6661" width="45.140625" style="2" customWidth="1"/>
    <col min="6662" max="6664" width="27" style="2" customWidth="1"/>
    <col min="6665" max="6665" width="14.85546875" style="2" customWidth="1"/>
    <col min="6666" max="6666" width="13.5703125" style="2" customWidth="1"/>
    <col min="6667" max="6669" width="15.85546875" style="2" customWidth="1"/>
    <col min="6670" max="6670" width="13.28515625" style="2" customWidth="1"/>
    <col min="6671" max="6671" width="50.140625" style="2" customWidth="1"/>
    <col min="6672" max="6672" width="13.28515625" style="2" customWidth="1"/>
    <col min="6673" max="6673" width="14.42578125" style="2" customWidth="1"/>
    <col min="6674" max="6897" width="9.140625" style="2"/>
    <col min="6898" max="6898" width="9.140625" style="2" customWidth="1"/>
    <col min="6899" max="6899" width="11.140625" style="2" customWidth="1"/>
    <col min="6900" max="6900" width="20.28515625" style="2" customWidth="1"/>
    <col min="6901" max="6901" width="7.85546875" style="2" customWidth="1"/>
    <col min="6902" max="6902" width="20.28515625" style="2" customWidth="1"/>
    <col min="6903" max="6903" width="8.140625" style="2" customWidth="1"/>
    <col min="6904" max="6904" width="13.5703125" style="2" customWidth="1"/>
    <col min="6905" max="6905" width="8.140625" style="2" customWidth="1"/>
    <col min="6906" max="6906" width="20.28515625" style="2" customWidth="1"/>
    <col min="6907" max="6907" width="14.140625" style="2" customWidth="1"/>
    <col min="6908" max="6910" width="19.140625" style="2" customWidth="1"/>
    <col min="6911" max="6911" width="27" style="2" customWidth="1"/>
    <col min="6912" max="6912" width="19.5703125" style="2" customWidth="1"/>
    <col min="6913" max="6913" width="33.28515625" style="2" customWidth="1"/>
    <col min="6914" max="6914" width="19.5703125" style="2" customWidth="1"/>
    <col min="6915" max="6916" width="10.7109375" style="2" customWidth="1"/>
    <col min="6917" max="6917" width="45.140625" style="2" customWidth="1"/>
    <col min="6918" max="6920" width="27" style="2" customWidth="1"/>
    <col min="6921" max="6921" width="14.85546875" style="2" customWidth="1"/>
    <col min="6922" max="6922" width="13.5703125" style="2" customWidth="1"/>
    <col min="6923" max="6925" width="15.85546875" style="2" customWidth="1"/>
    <col min="6926" max="6926" width="13.28515625" style="2" customWidth="1"/>
    <col min="6927" max="6927" width="50.140625" style="2" customWidth="1"/>
    <col min="6928" max="6928" width="13.28515625" style="2" customWidth="1"/>
    <col min="6929" max="6929" width="14.42578125" style="2" customWidth="1"/>
    <col min="6930" max="7153" width="9.140625" style="2"/>
    <col min="7154" max="7154" width="9.140625" style="2" customWidth="1"/>
    <col min="7155" max="7155" width="11.140625" style="2" customWidth="1"/>
    <col min="7156" max="7156" width="20.28515625" style="2" customWidth="1"/>
    <col min="7157" max="7157" width="7.85546875" style="2" customWidth="1"/>
    <col min="7158" max="7158" width="20.28515625" style="2" customWidth="1"/>
    <col min="7159" max="7159" width="8.140625" style="2" customWidth="1"/>
    <col min="7160" max="7160" width="13.5703125" style="2" customWidth="1"/>
    <col min="7161" max="7161" width="8.140625" style="2" customWidth="1"/>
    <col min="7162" max="7162" width="20.28515625" style="2" customWidth="1"/>
    <col min="7163" max="7163" width="14.140625" style="2" customWidth="1"/>
    <col min="7164" max="7166" width="19.140625" style="2" customWidth="1"/>
    <col min="7167" max="7167" width="27" style="2" customWidth="1"/>
    <col min="7168" max="7168" width="19.5703125" style="2" customWidth="1"/>
    <col min="7169" max="7169" width="33.28515625" style="2" customWidth="1"/>
    <col min="7170" max="7170" width="19.5703125" style="2" customWidth="1"/>
    <col min="7171" max="7172" width="10.7109375" style="2" customWidth="1"/>
    <col min="7173" max="7173" width="45.140625" style="2" customWidth="1"/>
    <col min="7174" max="7176" width="27" style="2" customWidth="1"/>
    <col min="7177" max="7177" width="14.85546875" style="2" customWidth="1"/>
    <col min="7178" max="7178" width="13.5703125" style="2" customWidth="1"/>
    <col min="7179" max="7181" width="15.85546875" style="2" customWidth="1"/>
    <col min="7182" max="7182" width="13.28515625" style="2" customWidth="1"/>
    <col min="7183" max="7183" width="50.140625" style="2" customWidth="1"/>
    <col min="7184" max="7184" width="13.28515625" style="2" customWidth="1"/>
    <col min="7185" max="7185" width="14.42578125" style="2" customWidth="1"/>
    <col min="7186" max="7409" width="9.140625" style="2"/>
    <col min="7410" max="7410" width="9.140625" style="2" customWidth="1"/>
    <col min="7411" max="7411" width="11.140625" style="2" customWidth="1"/>
    <col min="7412" max="7412" width="20.28515625" style="2" customWidth="1"/>
    <col min="7413" max="7413" width="7.85546875" style="2" customWidth="1"/>
    <col min="7414" max="7414" width="20.28515625" style="2" customWidth="1"/>
    <col min="7415" max="7415" width="8.140625" style="2" customWidth="1"/>
    <col min="7416" max="7416" width="13.5703125" style="2" customWidth="1"/>
    <col min="7417" max="7417" width="8.140625" style="2" customWidth="1"/>
    <col min="7418" max="7418" width="20.28515625" style="2" customWidth="1"/>
    <col min="7419" max="7419" width="14.140625" style="2" customWidth="1"/>
    <col min="7420" max="7422" width="19.140625" style="2" customWidth="1"/>
    <col min="7423" max="7423" width="27" style="2" customWidth="1"/>
    <col min="7424" max="7424" width="19.5703125" style="2" customWidth="1"/>
    <col min="7425" max="7425" width="33.28515625" style="2" customWidth="1"/>
    <col min="7426" max="7426" width="19.5703125" style="2" customWidth="1"/>
    <col min="7427" max="7428" width="10.7109375" style="2" customWidth="1"/>
    <col min="7429" max="7429" width="45.140625" style="2" customWidth="1"/>
    <col min="7430" max="7432" width="27" style="2" customWidth="1"/>
    <col min="7433" max="7433" width="14.85546875" style="2" customWidth="1"/>
    <col min="7434" max="7434" width="13.5703125" style="2" customWidth="1"/>
    <col min="7435" max="7437" width="15.85546875" style="2" customWidth="1"/>
    <col min="7438" max="7438" width="13.28515625" style="2" customWidth="1"/>
    <col min="7439" max="7439" width="50.140625" style="2" customWidth="1"/>
    <col min="7440" max="7440" width="13.28515625" style="2" customWidth="1"/>
    <col min="7441" max="7441" width="14.42578125" style="2" customWidth="1"/>
    <col min="7442" max="7665" width="9.140625" style="2"/>
    <col min="7666" max="7666" width="9.140625" style="2" customWidth="1"/>
    <col min="7667" max="7667" width="11.140625" style="2" customWidth="1"/>
    <col min="7668" max="7668" width="20.28515625" style="2" customWidth="1"/>
    <col min="7669" max="7669" width="7.85546875" style="2" customWidth="1"/>
    <col min="7670" max="7670" width="20.28515625" style="2" customWidth="1"/>
    <col min="7671" max="7671" width="8.140625" style="2" customWidth="1"/>
    <col min="7672" max="7672" width="13.5703125" style="2" customWidth="1"/>
    <col min="7673" max="7673" width="8.140625" style="2" customWidth="1"/>
    <col min="7674" max="7674" width="20.28515625" style="2" customWidth="1"/>
    <col min="7675" max="7675" width="14.140625" style="2" customWidth="1"/>
    <col min="7676" max="7678" width="19.140625" style="2" customWidth="1"/>
    <col min="7679" max="7679" width="27" style="2" customWidth="1"/>
    <col min="7680" max="7680" width="19.5703125" style="2" customWidth="1"/>
    <col min="7681" max="7681" width="33.28515625" style="2" customWidth="1"/>
    <col min="7682" max="7682" width="19.5703125" style="2" customWidth="1"/>
    <col min="7683" max="7684" width="10.7109375" style="2" customWidth="1"/>
    <col min="7685" max="7685" width="45.140625" style="2" customWidth="1"/>
    <col min="7686" max="7688" width="27" style="2" customWidth="1"/>
    <col min="7689" max="7689" width="14.85546875" style="2" customWidth="1"/>
    <col min="7690" max="7690" width="13.5703125" style="2" customWidth="1"/>
    <col min="7691" max="7693" width="15.85546875" style="2" customWidth="1"/>
    <col min="7694" max="7694" width="13.28515625" style="2" customWidth="1"/>
    <col min="7695" max="7695" width="50.140625" style="2" customWidth="1"/>
    <col min="7696" max="7696" width="13.28515625" style="2" customWidth="1"/>
    <col min="7697" max="7697" width="14.42578125" style="2" customWidth="1"/>
    <col min="7698" max="7921" width="9.140625" style="2"/>
    <col min="7922" max="7922" width="9.140625" style="2" customWidth="1"/>
    <col min="7923" max="7923" width="11.140625" style="2" customWidth="1"/>
    <col min="7924" max="7924" width="20.28515625" style="2" customWidth="1"/>
    <col min="7925" max="7925" width="7.85546875" style="2" customWidth="1"/>
    <col min="7926" max="7926" width="20.28515625" style="2" customWidth="1"/>
    <col min="7927" max="7927" width="8.140625" style="2" customWidth="1"/>
    <col min="7928" max="7928" width="13.5703125" style="2" customWidth="1"/>
    <col min="7929" max="7929" width="8.140625" style="2" customWidth="1"/>
    <col min="7930" max="7930" width="20.28515625" style="2" customWidth="1"/>
    <col min="7931" max="7931" width="14.140625" style="2" customWidth="1"/>
    <col min="7932" max="7934" width="19.140625" style="2" customWidth="1"/>
    <col min="7935" max="7935" width="27" style="2" customWidth="1"/>
    <col min="7936" max="7936" width="19.5703125" style="2" customWidth="1"/>
    <col min="7937" max="7937" width="33.28515625" style="2" customWidth="1"/>
    <col min="7938" max="7938" width="19.5703125" style="2" customWidth="1"/>
    <col min="7939" max="7940" width="10.7109375" style="2" customWidth="1"/>
    <col min="7941" max="7941" width="45.140625" style="2" customWidth="1"/>
    <col min="7942" max="7944" width="27" style="2" customWidth="1"/>
    <col min="7945" max="7945" width="14.85546875" style="2" customWidth="1"/>
    <col min="7946" max="7946" width="13.5703125" style="2" customWidth="1"/>
    <col min="7947" max="7949" width="15.85546875" style="2" customWidth="1"/>
    <col min="7950" max="7950" width="13.28515625" style="2" customWidth="1"/>
    <col min="7951" max="7951" width="50.140625" style="2" customWidth="1"/>
    <col min="7952" max="7952" width="13.28515625" style="2" customWidth="1"/>
    <col min="7953" max="7953" width="14.42578125" style="2" customWidth="1"/>
    <col min="7954" max="8177" width="9.140625" style="2"/>
    <col min="8178" max="8178" width="9.140625" style="2" customWidth="1"/>
    <col min="8179" max="8179" width="11.140625" style="2" customWidth="1"/>
    <col min="8180" max="8180" width="20.28515625" style="2" customWidth="1"/>
    <col min="8181" max="8181" width="7.85546875" style="2" customWidth="1"/>
    <col min="8182" max="8182" width="20.28515625" style="2" customWidth="1"/>
    <col min="8183" max="8183" width="8.140625" style="2" customWidth="1"/>
    <col min="8184" max="8184" width="13.5703125" style="2" customWidth="1"/>
    <col min="8185" max="8185" width="8.140625" style="2" customWidth="1"/>
    <col min="8186" max="8186" width="20.28515625" style="2" customWidth="1"/>
    <col min="8187" max="8187" width="14.140625" style="2" customWidth="1"/>
    <col min="8188" max="8190" width="19.140625" style="2" customWidth="1"/>
    <col min="8191" max="8191" width="27" style="2" customWidth="1"/>
    <col min="8192" max="8192" width="19.5703125" style="2" customWidth="1"/>
    <col min="8193" max="8193" width="33.28515625" style="2" customWidth="1"/>
    <col min="8194" max="8194" width="19.5703125" style="2" customWidth="1"/>
    <col min="8195" max="8196" width="10.7109375" style="2" customWidth="1"/>
    <col min="8197" max="8197" width="45.140625" style="2" customWidth="1"/>
    <col min="8198" max="8200" width="27" style="2" customWidth="1"/>
    <col min="8201" max="8201" width="14.85546875" style="2" customWidth="1"/>
    <col min="8202" max="8202" width="13.5703125" style="2" customWidth="1"/>
    <col min="8203" max="8205" width="15.85546875" style="2" customWidth="1"/>
    <col min="8206" max="8206" width="13.28515625" style="2" customWidth="1"/>
    <col min="8207" max="8207" width="50.140625" style="2" customWidth="1"/>
    <col min="8208" max="8208" width="13.28515625" style="2" customWidth="1"/>
    <col min="8209" max="8209" width="14.42578125" style="2" customWidth="1"/>
    <col min="8210" max="8433" width="9.140625" style="2"/>
    <col min="8434" max="8434" width="9.140625" style="2" customWidth="1"/>
    <col min="8435" max="8435" width="11.140625" style="2" customWidth="1"/>
    <col min="8436" max="8436" width="20.28515625" style="2" customWidth="1"/>
    <col min="8437" max="8437" width="7.85546875" style="2" customWidth="1"/>
    <col min="8438" max="8438" width="20.28515625" style="2" customWidth="1"/>
    <col min="8439" max="8439" width="8.140625" style="2" customWidth="1"/>
    <col min="8440" max="8440" width="13.5703125" style="2" customWidth="1"/>
    <col min="8441" max="8441" width="8.140625" style="2" customWidth="1"/>
    <col min="8442" max="8442" width="20.28515625" style="2" customWidth="1"/>
    <col min="8443" max="8443" width="14.140625" style="2" customWidth="1"/>
    <col min="8444" max="8446" width="19.140625" style="2" customWidth="1"/>
    <col min="8447" max="8447" width="27" style="2" customWidth="1"/>
    <col min="8448" max="8448" width="19.5703125" style="2" customWidth="1"/>
    <col min="8449" max="8449" width="33.28515625" style="2" customWidth="1"/>
    <col min="8450" max="8450" width="19.5703125" style="2" customWidth="1"/>
    <col min="8451" max="8452" width="10.7109375" style="2" customWidth="1"/>
    <col min="8453" max="8453" width="45.140625" style="2" customWidth="1"/>
    <col min="8454" max="8456" width="27" style="2" customWidth="1"/>
    <col min="8457" max="8457" width="14.85546875" style="2" customWidth="1"/>
    <col min="8458" max="8458" width="13.5703125" style="2" customWidth="1"/>
    <col min="8459" max="8461" width="15.85546875" style="2" customWidth="1"/>
    <col min="8462" max="8462" width="13.28515625" style="2" customWidth="1"/>
    <col min="8463" max="8463" width="50.140625" style="2" customWidth="1"/>
    <col min="8464" max="8464" width="13.28515625" style="2" customWidth="1"/>
    <col min="8465" max="8465" width="14.42578125" style="2" customWidth="1"/>
    <col min="8466" max="8689" width="9.140625" style="2"/>
    <col min="8690" max="8690" width="9.140625" style="2" customWidth="1"/>
    <col min="8691" max="8691" width="11.140625" style="2" customWidth="1"/>
    <col min="8692" max="8692" width="20.28515625" style="2" customWidth="1"/>
    <col min="8693" max="8693" width="7.85546875" style="2" customWidth="1"/>
    <col min="8694" max="8694" width="20.28515625" style="2" customWidth="1"/>
    <col min="8695" max="8695" width="8.140625" style="2" customWidth="1"/>
    <col min="8696" max="8696" width="13.5703125" style="2" customWidth="1"/>
    <col min="8697" max="8697" width="8.140625" style="2" customWidth="1"/>
    <col min="8698" max="8698" width="20.28515625" style="2" customWidth="1"/>
    <col min="8699" max="8699" width="14.140625" style="2" customWidth="1"/>
    <col min="8700" max="8702" width="19.140625" style="2" customWidth="1"/>
    <col min="8703" max="8703" width="27" style="2" customWidth="1"/>
    <col min="8704" max="8704" width="19.5703125" style="2" customWidth="1"/>
    <col min="8705" max="8705" width="33.28515625" style="2" customWidth="1"/>
    <col min="8706" max="8706" width="19.5703125" style="2" customWidth="1"/>
    <col min="8707" max="8708" width="10.7109375" style="2" customWidth="1"/>
    <col min="8709" max="8709" width="45.140625" style="2" customWidth="1"/>
    <col min="8710" max="8712" width="27" style="2" customWidth="1"/>
    <col min="8713" max="8713" width="14.85546875" style="2" customWidth="1"/>
    <col min="8714" max="8714" width="13.5703125" style="2" customWidth="1"/>
    <col min="8715" max="8717" width="15.85546875" style="2" customWidth="1"/>
    <col min="8718" max="8718" width="13.28515625" style="2" customWidth="1"/>
    <col min="8719" max="8719" width="50.140625" style="2" customWidth="1"/>
    <col min="8720" max="8720" width="13.28515625" style="2" customWidth="1"/>
    <col min="8721" max="8721" width="14.42578125" style="2" customWidth="1"/>
    <col min="8722" max="8945" width="9.140625" style="2"/>
    <col min="8946" max="8946" width="9.140625" style="2" customWidth="1"/>
    <col min="8947" max="8947" width="11.140625" style="2" customWidth="1"/>
    <col min="8948" max="8948" width="20.28515625" style="2" customWidth="1"/>
    <col min="8949" max="8949" width="7.85546875" style="2" customWidth="1"/>
    <col min="8950" max="8950" width="20.28515625" style="2" customWidth="1"/>
    <col min="8951" max="8951" width="8.140625" style="2" customWidth="1"/>
    <col min="8952" max="8952" width="13.5703125" style="2" customWidth="1"/>
    <col min="8953" max="8953" width="8.140625" style="2" customWidth="1"/>
    <col min="8954" max="8954" width="20.28515625" style="2" customWidth="1"/>
    <col min="8955" max="8955" width="14.140625" style="2" customWidth="1"/>
    <col min="8956" max="8958" width="19.140625" style="2" customWidth="1"/>
    <col min="8959" max="8959" width="27" style="2" customWidth="1"/>
    <col min="8960" max="8960" width="19.5703125" style="2" customWidth="1"/>
    <col min="8961" max="8961" width="33.28515625" style="2" customWidth="1"/>
    <col min="8962" max="8962" width="19.5703125" style="2" customWidth="1"/>
    <col min="8963" max="8964" width="10.7109375" style="2" customWidth="1"/>
    <col min="8965" max="8965" width="45.140625" style="2" customWidth="1"/>
    <col min="8966" max="8968" width="27" style="2" customWidth="1"/>
    <col min="8969" max="8969" width="14.85546875" style="2" customWidth="1"/>
    <col min="8970" max="8970" width="13.5703125" style="2" customWidth="1"/>
    <col min="8971" max="8973" width="15.85546875" style="2" customWidth="1"/>
    <col min="8974" max="8974" width="13.28515625" style="2" customWidth="1"/>
    <col min="8975" max="8975" width="50.140625" style="2" customWidth="1"/>
    <col min="8976" max="8976" width="13.28515625" style="2" customWidth="1"/>
    <col min="8977" max="8977" width="14.42578125" style="2" customWidth="1"/>
    <col min="8978" max="9201" width="9.140625" style="2"/>
    <col min="9202" max="9202" width="9.140625" style="2" customWidth="1"/>
    <col min="9203" max="9203" width="11.140625" style="2" customWidth="1"/>
    <col min="9204" max="9204" width="20.28515625" style="2" customWidth="1"/>
    <col min="9205" max="9205" width="7.85546875" style="2" customWidth="1"/>
    <col min="9206" max="9206" width="20.28515625" style="2" customWidth="1"/>
    <col min="9207" max="9207" width="8.140625" style="2" customWidth="1"/>
    <col min="9208" max="9208" width="13.5703125" style="2" customWidth="1"/>
    <col min="9209" max="9209" width="8.140625" style="2" customWidth="1"/>
    <col min="9210" max="9210" width="20.28515625" style="2" customWidth="1"/>
    <col min="9211" max="9211" width="14.140625" style="2" customWidth="1"/>
    <col min="9212" max="9214" width="19.140625" style="2" customWidth="1"/>
    <col min="9215" max="9215" width="27" style="2" customWidth="1"/>
    <col min="9216" max="9216" width="19.5703125" style="2" customWidth="1"/>
    <col min="9217" max="9217" width="33.28515625" style="2" customWidth="1"/>
    <col min="9218" max="9218" width="19.5703125" style="2" customWidth="1"/>
    <col min="9219" max="9220" width="10.7109375" style="2" customWidth="1"/>
    <col min="9221" max="9221" width="45.140625" style="2" customWidth="1"/>
    <col min="9222" max="9224" width="27" style="2" customWidth="1"/>
    <col min="9225" max="9225" width="14.85546875" style="2" customWidth="1"/>
    <col min="9226" max="9226" width="13.5703125" style="2" customWidth="1"/>
    <col min="9227" max="9229" width="15.85546875" style="2" customWidth="1"/>
    <col min="9230" max="9230" width="13.28515625" style="2" customWidth="1"/>
    <col min="9231" max="9231" width="50.140625" style="2" customWidth="1"/>
    <col min="9232" max="9232" width="13.28515625" style="2" customWidth="1"/>
    <col min="9233" max="9233" width="14.42578125" style="2" customWidth="1"/>
    <col min="9234" max="9457" width="9.140625" style="2"/>
    <col min="9458" max="9458" width="9.140625" style="2" customWidth="1"/>
    <col min="9459" max="9459" width="11.140625" style="2" customWidth="1"/>
    <col min="9460" max="9460" width="20.28515625" style="2" customWidth="1"/>
    <col min="9461" max="9461" width="7.85546875" style="2" customWidth="1"/>
    <col min="9462" max="9462" width="20.28515625" style="2" customWidth="1"/>
    <col min="9463" max="9463" width="8.140625" style="2" customWidth="1"/>
    <col min="9464" max="9464" width="13.5703125" style="2" customWidth="1"/>
    <col min="9465" max="9465" width="8.140625" style="2" customWidth="1"/>
    <col min="9466" max="9466" width="20.28515625" style="2" customWidth="1"/>
    <col min="9467" max="9467" width="14.140625" style="2" customWidth="1"/>
    <col min="9468" max="9470" width="19.140625" style="2" customWidth="1"/>
    <col min="9471" max="9471" width="27" style="2" customWidth="1"/>
    <col min="9472" max="9472" width="19.5703125" style="2" customWidth="1"/>
    <col min="9473" max="9473" width="33.28515625" style="2" customWidth="1"/>
    <col min="9474" max="9474" width="19.5703125" style="2" customWidth="1"/>
    <col min="9475" max="9476" width="10.7109375" style="2" customWidth="1"/>
    <col min="9477" max="9477" width="45.140625" style="2" customWidth="1"/>
    <col min="9478" max="9480" width="27" style="2" customWidth="1"/>
    <col min="9481" max="9481" width="14.85546875" style="2" customWidth="1"/>
    <col min="9482" max="9482" width="13.5703125" style="2" customWidth="1"/>
    <col min="9483" max="9485" width="15.85546875" style="2" customWidth="1"/>
    <col min="9486" max="9486" width="13.28515625" style="2" customWidth="1"/>
    <col min="9487" max="9487" width="50.140625" style="2" customWidth="1"/>
    <col min="9488" max="9488" width="13.28515625" style="2" customWidth="1"/>
    <col min="9489" max="9489" width="14.42578125" style="2" customWidth="1"/>
    <col min="9490" max="9713" width="9.140625" style="2"/>
    <col min="9714" max="9714" width="9.140625" style="2" customWidth="1"/>
    <col min="9715" max="9715" width="11.140625" style="2" customWidth="1"/>
    <col min="9716" max="9716" width="20.28515625" style="2" customWidth="1"/>
    <col min="9717" max="9717" width="7.85546875" style="2" customWidth="1"/>
    <col min="9718" max="9718" width="20.28515625" style="2" customWidth="1"/>
    <col min="9719" max="9719" width="8.140625" style="2" customWidth="1"/>
    <col min="9720" max="9720" width="13.5703125" style="2" customWidth="1"/>
    <col min="9721" max="9721" width="8.140625" style="2" customWidth="1"/>
    <col min="9722" max="9722" width="20.28515625" style="2" customWidth="1"/>
    <col min="9723" max="9723" width="14.140625" style="2" customWidth="1"/>
    <col min="9724" max="9726" width="19.140625" style="2" customWidth="1"/>
    <col min="9727" max="9727" width="27" style="2" customWidth="1"/>
    <col min="9728" max="9728" width="19.5703125" style="2" customWidth="1"/>
    <col min="9729" max="9729" width="33.28515625" style="2" customWidth="1"/>
    <col min="9730" max="9730" width="19.5703125" style="2" customWidth="1"/>
    <col min="9731" max="9732" width="10.7109375" style="2" customWidth="1"/>
    <col min="9733" max="9733" width="45.140625" style="2" customWidth="1"/>
    <col min="9734" max="9736" width="27" style="2" customWidth="1"/>
    <col min="9737" max="9737" width="14.85546875" style="2" customWidth="1"/>
    <col min="9738" max="9738" width="13.5703125" style="2" customWidth="1"/>
    <col min="9739" max="9741" width="15.85546875" style="2" customWidth="1"/>
    <col min="9742" max="9742" width="13.28515625" style="2" customWidth="1"/>
    <col min="9743" max="9743" width="50.140625" style="2" customWidth="1"/>
    <col min="9744" max="9744" width="13.28515625" style="2" customWidth="1"/>
    <col min="9745" max="9745" width="14.42578125" style="2" customWidth="1"/>
    <col min="9746" max="9969" width="9.140625" style="2"/>
    <col min="9970" max="9970" width="9.140625" style="2" customWidth="1"/>
    <col min="9971" max="9971" width="11.140625" style="2" customWidth="1"/>
    <col min="9972" max="9972" width="20.28515625" style="2" customWidth="1"/>
    <col min="9973" max="9973" width="7.85546875" style="2" customWidth="1"/>
    <col min="9974" max="9974" width="20.28515625" style="2" customWidth="1"/>
    <col min="9975" max="9975" width="8.140625" style="2" customWidth="1"/>
    <col min="9976" max="9976" width="13.5703125" style="2" customWidth="1"/>
    <col min="9977" max="9977" width="8.140625" style="2" customWidth="1"/>
    <col min="9978" max="9978" width="20.28515625" style="2" customWidth="1"/>
    <col min="9979" max="9979" width="14.140625" style="2" customWidth="1"/>
    <col min="9980" max="9982" width="19.140625" style="2" customWidth="1"/>
    <col min="9983" max="9983" width="27" style="2" customWidth="1"/>
    <col min="9984" max="9984" width="19.5703125" style="2" customWidth="1"/>
    <col min="9985" max="9985" width="33.28515625" style="2" customWidth="1"/>
    <col min="9986" max="9986" width="19.5703125" style="2" customWidth="1"/>
    <col min="9987" max="9988" width="10.7109375" style="2" customWidth="1"/>
    <col min="9989" max="9989" width="45.140625" style="2" customWidth="1"/>
    <col min="9990" max="9992" width="27" style="2" customWidth="1"/>
    <col min="9993" max="9993" width="14.85546875" style="2" customWidth="1"/>
    <col min="9994" max="9994" width="13.5703125" style="2" customWidth="1"/>
    <col min="9995" max="9997" width="15.85546875" style="2" customWidth="1"/>
    <col min="9998" max="9998" width="13.28515625" style="2" customWidth="1"/>
    <col min="9999" max="9999" width="50.140625" style="2" customWidth="1"/>
    <col min="10000" max="10000" width="13.28515625" style="2" customWidth="1"/>
    <col min="10001" max="10001" width="14.42578125" style="2" customWidth="1"/>
    <col min="10002" max="10225" width="9.140625" style="2"/>
    <col min="10226" max="10226" width="9.140625" style="2" customWidth="1"/>
    <col min="10227" max="10227" width="11.140625" style="2" customWidth="1"/>
    <col min="10228" max="10228" width="20.28515625" style="2" customWidth="1"/>
    <col min="10229" max="10229" width="7.85546875" style="2" customWidth="1"/>
    <col min="10230" max="10230" width="20.28515625" style="2" customWidth="1"/>
    <col min="10231" max="10231" width="8.140625" style="2" customWidth="1"/>
    <col min="10232" max="10232" width="13.5703125" style="2" customWidth="1"/>
    <col min="10233" max="10233" width="8.140625" style="2" customWidth="1"/>
    <col min="10234" max="10234" width="20.28515625" style="2" customWidth="1"/>
    <col min="10235" max="10235" width="14.140625" style="2" customWidth="1"/>
    <col min="10236" max="10238" width="19.140625" style="2" customWidth="1"/>
    <col min="10239" max="10239" width="27" style="2" customWidth="1"/>
    <col min="10240" max="10240" width="19.5703125" style="2" customWidth="1"/>
    <col min="10241" max="10241" width="33.28515625" style="2" customWidth="1"/>
    <col min="10242" max="10242" width="19.5703125" style="2" customWidth="1"/>
    <col min="10243" max="10244" width="10.7109375" style="2" customWidth="1"/>
    <col min="10245" max="10245" width="45.140625" style="2" customWidth="1"/>
    <col min="10246" max="10248" width="27" style="2" customWidth="1"/>
    <col min="10249" max="10249" width="14.85546875" style="2" customWidth="1"/>
    <col min="10250" max="10250" width="13.5703125" style="2" customWidth="1"/>
    <col min="10251" max="10253" width="15.85546875" style="2" customWidth="1"/>
    <col min="10254" max="10254" width="13.28515625" style="2" customWidth="1"/>
    <col min="10255" max="10255" width="50.140625" style="2" customWidth="1"/>
    <col min="10256" max="10256" width="13.28515625" style="2" customWidth="1"/>
    <col min="10257" max="10257" width="14.42578125" style="2" customWidth="1"/>
    <col min="10258" max="10481" width="9.140625" style="2"/>
    <col min="10482" max="10482" width="9.140625" style="2" customWidth="1"/>
    <col min="10483" max="10483" width="11.140625" style="2" customWidth="1"/>
    <col min="10484" max="10484" width="20.28515625" style="2" customWidth="1"/>
    <col min="10485" max="10485" width="7.85546875" style="2" customWidth="1"/>
    <col min="10486" max="10486" width="20.28515625" style="2" customWidth="1"/>
    <col min="10487" max="10487" width="8.140625" style="2" customWidth="1"/>
    <col min="10488" max="10488" width="13.5703125" style="2" customWidth="1"/>
    <col min="10489" max="10489" width="8.140625" style="2" customWidth="1"/>
    <col min="10490" max="10490" width="20.28515625" style="2" customWidth="1"/>
    <col min="10491" max="10491" width="14.140625" style="2" customWidth="1"/>
    <col min="10492" max="10494" width="19.140625" style="2" customWidth="1"/>
    <col min="10495" max="10495" width="27" style="2" customWidth="1"/>
    <col min="10496" max="10496" width="19.5703125" style="2" customWidth="1"/>
    <col min="10497" max="10497" width="33.28515625" style="2" customWidth="1"/>
    <col min="10498" max="10498" width="19.5703125" style="2" customWidth="1"/>
    <col min="10499" max="10500" width="10.7109375" style="2" customWidth="1"/>
    <col min="10501" max="10501" width="45.140625" style="2" customWidth="1"/>
    <col min="10502" max="10504" width="27" style="2" customWidth="1"/>
    <col min="10505" max="10505" width="14.85546875" style="2" customWidth="1"/>
    <col min="10506" max="10506" width="13.5703125" style="2" customWidth="1"/>
    <col min="10507" max="10509" width="15.85546875" style="2" customWidth="1"/>
    <col min="10510" max="10510" width="13.28515625" style="2" customWidth="1"/>
    <col min="10511" max="10511" width="50.140625" style="2" customWidth="1"/>
    <col min="10512" max="10512" width="13.28515625" style="2" customWidth="1"/>
    <col min="10513" max="10513" width="14.42578125" style="2" customWidth="1"/>
    <col min="10514" max="10737" width="9.140625" style="2"/>
    <col min="10738" max="10738" width="9.140625" style="2" customWidth="1"/>
    <col min="10739" max="10739" width="11.140625" style="2" customWidth="1"/>
    <col min="10740" max="10740" width="20.28515625" style="2" customWidth="1"/>
    <col min="10741" max="10741" width="7.85546875" style="2" customWidth="1"/>
    <col min="10742" max="10742" width="20.28515625" style="2" customWidth="1"/>
    <col min="10743" max="10743" width="8.140625" style="2" customWidth="1"/>
    <col min="10744" max="10744" width="13.5703125" style="2" customWidth="1"/>
    <col min="10745" max="10745" width="8.140625" style="2" customWidth="1"/>
    <col min="10746" max="10746" width="20.28515625" style="2" customWidth="1"/>
    <col min="10747" max="10747" width="14.140625" style="2" customWidth="1"/>
    <col min="10748" max="10750" width="19.140625" style="2" customWidth="1"/>
    <col min="10751" max="10751" width="27" style="2" customWidth="1"/>
    <col min="10752" max="10752" width="19.5703125" style="2" customWidth="1"/>
    <col min="10753" max="10753" width="33.28515625" style="2" customWidth="1"/>
    <col min="10754" max="10754" width="19.5703125" style="2" customWidth="1"/>
    <col min="10755" max="10756" width="10.7109375" style="2" customWidth="1"/>
    <col min="10757" max="10757" width="45.140625" style="2" customWidth="1"/>
    <col min="10758" max="10760" width="27" style="2" customWidth="1"/>
    <col min="10761" max="10761" width="14.85546875" style="2" customWidth="1"/>
    <col min="10762" max="10762" width="13.5703125" style="2" customWidth="1"/>
    <col min="10763" max="10765" width="15.85546875" style="2" customWidth="1"/>
    <col min="10766" max="10766" width="13.28515625" style="2" customWidth="1"/>
    <col min="10767" max="10767" width="50.140625" style="2" customWidth="1"/>
    <col min="10768" max="10768" width="13.28515625" style="2" customWidth="1"/>
    <col min="10769" max="10769" width="14.42578125" style="2" customWidth="1"/>
    <col min="10770" max="10993" width="9.140625" style="2"/>
    <col min="10994" max="10994" width="9.140625" style="2" customWidth="1"/>
    <col min="10995" max="10995" width="11.140625" style="2" customWidth="1"/>
    <col min="10996" max="10996" width="20.28515625" style="2" customWidth="1"/>
    <col min="10997" max="10997" width="7.85546875" style="2" customWidth="1"/>
    <col min="10998" max="10998" width="20.28515625" style="2" customWidth="1"/>
    <col min="10999" max="10999" width="8.140625" style="2" customWidth="1"/>
    <col min="11000" max="11000" width="13.5703125" style="2" customWidth="1"/>
    <col min="11001" max="11001" width="8.140625" style="2" customWidth="1"/>
    <col min="11002" max="11002" width="20.28515625" style="2" customWidth="1"/>
    <col min="11003" max="11003" width="14.140625" style="2" customWidth="1"/>
    <col min="11004" max="11006" width="19.140625" style="2" customWidth="1"/>
    <col min="11007" max="11007" width="27" style="2" customWidth="1"/>
    <col min="11008" max="11008" width="19.5703125" style="2" customWidth="1"/>
    <col min="11009" max="11009" width="33.28515625" style="2" customWidth="1"/>
    <col min="11010" max="11010" width="19.5703125" style="2" customWidth="1"/>
    <col min="11011" max="11012" width="10.7109375" style="2" customWidth="1"/>
    <col min="11013" max="11013" width="45.140625" style="2" customWidth="1"/>
    <col min="11014" max="11016" width="27" style="2" customWidth="1"/>
    <col min="11017" max="11017" width="14.85546875" style="2" customWidth="1"/>
    <col min="11018" max="11018" width="13.5703125" style="2" customWidth="1"/>
    <col min="11019" max="11021" width="15.85546875" style="2" customWidth="1"/>
    <col min="11022" max="11022" width="13.28515625" style="2" customWidth="1"/>
    <col min="11023" max="11023" width="50.140625" style="2" customWidth="1"/>
    <col min="11024" max="11024" width="13.28515625" style="2" customWidth="1"/>
    <col min="11025" max="11025" width="14.42578125" style="2" customWidth="1"/>
    <col min="11026" max="11249" width="9.140625" style="2"/>
    <col min="11250" max="11250" width="9.140625" style="2" customWidth="1"/>
    <col min="11251" max="11251" width="11.140625" style="2" customWidth="1"/>
    <col min="11252" max="11252" width="20.28515625" style="2" customWidth="1"/>
    <col min="11253" max="11253" width="7.85546875" style="2" customWidth="1"/>
    <col min="11254" max="11254" width="20.28515625" style="2" customWidth="1"/>
    <col min="11255" max="11255" width="8.140625" style="2" customWidth="1"/>
    <col min="11256" max="11256" width="13.5703125" style="2" customWidth="1"/>
    <col min="11257" max="11257" width="8.140625" style="2" customWidth="1"/>
    <col min="11258" max="11258" width="20.28515625" style="2" customWidth="1"/>
    <col min="11259" max="11259" width="14.140625" style="2" customWidth="1"/>
    <col min="11260" max="11262" width="19.140625" style="2" customWidth="1"/>
    <col min="11263" max="11263" width="27" style="2" customWidth="1"/>
    <col min="11264" max="11264" width="19.5703125" style="2" customWidth="1"/>
    <col min="11265" max="11265" width="33.28515625" style="2" customWidth="1"/>
    <col min="11266" max="11266" width="19.5703125" style="2" customWidth="1"/>
    <col min="11267" max="11268" width="10.7109375" style="2" customWidth="1"/>
    <col min="11269" max="11269" width="45.140625" style="2" customWidth="1"/>
    <col min="11270" max="11272" width="27" style="2" customWidth="1"/>
    <col min="11273" max="11273" width="14.85546875" style="2" customWidth="1"/>
    <col min="11274" max="11274" width="13.5703125" style="2" customWidth="1"/>
    <col min="11275" max="11277" width="15.85546875" style="2" customWidth="1"/>
    <col min="11278" max="11278" width="13.28515625" style="2" customWidth="1"/>
    <col min="11279" max="11279" width="50.140625" style="2" customWidth="1"/>
    <col min="11280" max="11280" width="13.28515625" style="2" customWidth="1"/>
    <col min="11281" max="11281" width="14.42578125" style="2" customWidth="1"/>
    <col min="11282" max="11505" width="9.140625" style="2"/>
    <col min="11506" max="11506" width="9.140625" style="2" customWidth="1"/>
    <col min="11507" max="11507" width="11.140625" style="2" customWidth="1"/>
    <col min="11508" max="11508" width="20.28515625" style="2" customWidth="1"/>
    <col min="11509" max="11509" width="7.85546875" style="2" customWidth="1"/>
    <col min="11510" max="11510" width="20.28515625" style="2" customWidth="1"/>
    <col min="11511" max="11511" width="8.140625" style="2" customWidth="1"/>
    <col min="11512" max="11512" width="13.5703125" style="2" customWidth="1"/>
    <col min="11513" max="11513" width="8.140625" style="2" customWidth="1"/>
    <col min="11514" max="11514" width="20.28515625" style="2" customWidth="1"/>
    <col min="11515" max="11515" width="14.140625" style="2" customWidth="1"/>
    <col min="11516" max="11518" width="19.140625" style="2" customWidth="1"/>
    <col min="11519" max="11519" width="27" style="2" customWidth="1"/>
    <col min="11520" max="11520" width="19.5703125" style="2" customWidth="1"/>
    <col min="11521" max="11521" width="33.28515625" style="2" customWidth="1"/>
    <col min="11522" max="11522" width="19.5703125" style="2" customWidth="1"/>
    <col min="11523" max="11524" width="10.7109375" style="2" customWidth="1"/>
    <col min="11525" max="11525" width="45.140625" style="2" customWidth="1"/>
    <col min="11526" max="11528" width="27" style="2" customWidth="1"/>
    <col min="11529" max="11529" width="14.85546875" style="2" customWidth="1"/>
    <col min="11530" max="11530" width="13.5703125" style="2" customWidth="1"/>
    <col min="11531" max="11533" width="15.85546875" style="2" customWidth="1"/>
    <col min="11534" max="11534" width="13.28515625" style="2" customWidth="1"/>
    <col min="11535" max="11535" width="50.140625" style="2" customWidth="1"/>
    <col min="11536" max="11536" width="13.28515625" style="2" customWidth="1"/>
    <col min="11537" max="11537" width="14.42578125" style="2" customWidth="1"/>
    <col min="11538" max="11761" width="9.140625" style="2"/>
    <col min="11762" max="11762" width="9.140625" style="2" customWidth="1"/>
    <col min="11763" max="11763" width="11.140625" style="2" customWidth="1"/>
    <col min="11764" max="11764" width="20.28515625" style="2" customWidth="1"/>
    <col min="11765" max="11765" width="7.85546875" style="2" customWidth="1"/>
    <col min="11766" max="11766" width="20.28515625" style="2" customWidth="1"/>
    <col min="11767" max="11767" width="8.140625" style="2" customWidth="1"/>
    <col min="11768" max="11768" width="13.5703125" style="2" customWidth="1"/>
    <col min="11769" max="11769" width="8.140625" style="2" customWidth="1"/>
    <col min="11770" max="11770" width="20.28515625" style="2" customWidth="1"/>
    <col min="11771" max="11771" width="14.140625" style="2" customWidth="1"/>
    <col min="11772" max="11774" width="19.140625" style="2" customWidth="1"/>
    <col min="11775" max="11775" width="27" style="2" customWidth="1"/>
    <col min="11776" max="11776" width="19.5703125" style="2" customWidth="1"/>
    <col min="11777" max="11777" width="33.28515625" style="2" customWidth="1"/>
    <col min="11778" max="11778" width="19.5703125" style="2" customWidth="1"/>
    <col min="11779" max="11780" width="10.7109375" style="2" customWidth="1"/>
    <col min="11781" max="11781" width="45.140625" style="2" customWidth="1"/>
    <col min="11782" max="11784" width="27" style="2" customWidth="1"/>
    <col min="11785" max="11785" width="14.85546875" style="2" customWidth="1"/>
    <col min="11786" max="11786" width="13.5703125" style="2" customWidth="1"/>
    <col min="11787" max="11789" width="15.85546875" style="2" customWidth="1"/>
    <col min="11790" max="11790" width="13.28515625" style="2" customWidth="1"/>
    <col min="11791" max="11791" width="50.140625" style="2" customWidth="1"/>
    <col min="11792" max="11792" width="13.28515625" style="2" customWidth="1"/>
    <col min="11793" max="11793" width="14.42578125" style="2" customWidth="1"/>
    <col min="11794" max="12017" width="9.140625" style="2"/>
    <col min="12018" max="12018" width="9.140625" style="2" customWidth="1"/>
    <col min="12019" max="12019" width="11.140625" style="2" customWidth="1"/>
    <col min="12020" max="12020" width="20.28515625" style="2" customWidth="1"/>
    <col min="12021" max="12021" width="7.85546875" style="2" customWidth="1"/>
    <col min="12022" max="12022" width="20.28515625" style="2" customWidth="1"/>
    <col min="12023" max="12023" width="8.140625" style="2" customWidth="1"/>
    <col min="12024" max="12024" width="13.5703125" style="2" customWidth="1"/>
    <col min="12025" max="12025" width="8.140625" style="2" customWidth="1"/>
    <col min="12026" max="12026" width="20.28515625" style="2" customWidth="1"/>
    <col min="12027" max="12027" width="14.140625" style="2" customWidth="1"/>
    <col min="12028" max="12030" width="19.140625" style="2" customWidth="1"/>
    <col min="12031" max="12031" width="27" style="2" customWidth="1"/>
    <col min="12032" max="12032" width="19.5703125" style="2" customWidth="1"/>
    <col min="12033" max="12033" width="33.28515625" style="2" customWidth="1"/>
    <col min="12034" max="12034" width="19.5703125" style="2" customWidth="1"/>
    <col min="12035" max="12036" width="10.7109375" style="2" customWidth="1"/>
    <col min="12037" max="12037" width="45.140625" style="2" customWidth="1"/>
    <col min="12038" max="12040" width="27" style="2" customWidth="1"/>
    <col min="12041" max="12041" width="14.85546875" style="2" customWidth="1"/>
    <col min="12042" max="12042" width="13.5703125" style="2" customWidth="1"/>
    <col min="12043" max="12045" width="15.85546875" style="2" customWidth="1"/>
    <col min="12046" max="12046" width="13.28515625" style="2" customWidth="1"/>
    <col min="12047" max="12047" width="50.140625" style="2" customWidth="1"/>
    <col min="12048" max="12048" width="13.28515625" style="2" customWidth="1"/>
    <col min="12049" max="12049" width="14.42578125" style="2" customWidth="1"/>
    <col min="12050" max="12273" width="9.140625" style="2"/>
    <col min="12274" max="12274" width="9.140625" style="2" customWidth="1"/>
    <col min="12275" max="12275" width="11.140625" style="2" customWidth="1"/>
    <col min="12276" max="12276" width="20.28515625" style="2" customWidth="1"/>
    <col min="12277" max="12277" width="7.85546875" style="2" customWidth="1"/>
    <col min="12278" max="12278" width="20.28515625" style="2" customWidth="1"/>
    <col min="12279" max="12279" width="8.140625" style="2" customWidth="1"/>
    <col min="12280" max="12280" width="13.5703125" style="2" customWidth="1"/>
    <col min="12281" max="12281" width="8.140625" style="2" customWidth="1"/>
    <col min="12282" max="12282" width="20.28515625" style="2" customWidth="1"/>
    <col min="12283" max="12283" width="14.140625" style="2" customWidth="1"/>
    <col min="12284" max="12286" width="19.140625" style="2" customWidth="1"/>
    <col min="12287" max="12287" width="27" style="2" customWidth="1"/>
    <col min="12288" max="12288" width="19.5703125" style="2" customWidth="1"/>
    <col min="12289" max="12289" width="33.28515625" style="2" customWidth="1"/>
    <col min="12290" max="12290" width="19.5703125" style="2" customWidth="1"/>
    <col min="12291" max="12292" width="10.7109375" style="2" customWidth="1"/>
    <col min="12293" max="12293" width="45.140625" style="2" customWidth="1"/>
    <col min="12294" max="12296" width="27" style="2" customWidth="1"/>
    <col min="12297" max="12297" width="14.85546875" style="2" customWidth="1"/>
    <col min="12298" max="12298" width="13.5703125" style="2" customWidth="1"/>
    <col min="12299" max="12301" width="15.85546875" style="2" customWidth="1"/>
    <col min="12302" max="12302" width="13.28515625" style="2" customWidth="1"/>
    <col min="12303" max="12303" width="50.140625" style="2" customWidth="1"/>
    <col min="12304" max="12304" width="13.28515625" style="2" customWidth="1"/>
    <col min="12305" max="12305" width="14.42578125" style="2" customWidth="1"/>
    <col min="12306" max="12529" width="9.140625" style="2"/>
    <col min="12530" max="12530" width="9.140625" style="2" customWidth="1"/>
    <col min="12531" max="12531" width="11.140625" style="2" customWidth="1"/>
    <col min="12532" max="12532" width="20.28515625" style="2" customWidth="1"/>
    <col min="12533" max="12533" width="7.85546875" style="2" customWidth="1"/>
    <col min="12534" max="12534" width="20.28515625" style="2" customWidth="1"/>
    <col min="12535" max="12535" width="8.140625" style="2" customWidth="1"/>
    <col min="12536" max="12536" width="13.5703125" style="2" customWidth="1"/>
    <col min="12537" max="12537" width="8.140625" style="2" customWidth="1"/>
    <col min="12538" max="12538" width="20.28515625" style="2" customWidth="1"/>
    <col min="12539" max="12539" width="14.140625" style="2" customWidth="1"/>
    <col min="12540" max="12542" width="19.140625" style="2" customWidth="1"/>
    <col min="12543" max="12543" width="27" style="2" customWidth="1"/>
    <col min="12544" max="12544" width="19.5703125" style="2" customWidth="1"/>
    <col min="12545" max="12545" width="33.28515625" style="2" customWidth="1"/>
    <col min="12546" max="12546" width="19.5703125" style="2" customWidth="1"/>
    <col min="12547" max="12548" width="10.7109375" style="2" customWidth="1"/>
    <col min="12549" max="12549" width="45.140625" style="2" customWidth="1"/>
    <col min="12550" max="12552" width="27" style="2" customWidth="1"/>
    <col min="12553" max="12553" width="14.85546875" style="2" customWidth="1"/>
    <col min="12554" max="12554" width="13.5703125" style="2" customWidth="1"/>
    <col min="12555" max="12557" width="15.85546875" style="2" customWidth="1"/>
    <col min="12558" max="12558" width="13.28515625" style="2" customWidth="1"/>
    <col min="12559" max="12559" width="50.140625" style="2" customWidth="1"/>
    <col min="12560" max="12560" width="13.28515625" style="2" customWidth="1"/>
    <col min="12561" max="12561" width="14.42578125" style="2" customWidth="1"/>
    <col min="12562" max="12785" width="9.140625" style="2"/>
    <col min="12786" max="12786" width="9.140625" style="2" customWidth="1"/>
    <col min="12787" max="12787" width="11.140625" style="2" customWidth="1"/>
    <col min="12788" max="12788" width="20.28515625" style="2" customWidth="1"/>
    <col min="12789" max="12789" width="7.85546875" style="2" customWidth="1"/>
    <col min="12790" max="12790" width="20.28515625" style="2" customWidth="1"/>
    <col min="12791" max="12791" width="8.140625" style="2" customWidth="1"/>
    <col min="12792" max="12792" width="13.5703125" style="2" customWidth="1"/>
    <col min="12793" max="12793" width="8.140625" style="2" customWidth="1"/>
    <col min="12794" max="12794" width="20.28515625" style="2" customWidth="1"/>
    <col min="12795" max="12795" width="14.140625" style="2" customWidth="1"/>
    <col min="12796" max="12798" width="19.140625" style="2" customWidth="1"/>
    <col min="12799" max="12799" width="27" style="2" customWidth="1"/>
    <col min="12800" max="12800" width="19.5703125" style="2" customWidth="1"/>
    <col min="12801" max="12801" width="33.28515625" style="2" customWidth="1"/>
    <col min="12802" max="12802" width="19.5703125" style="2" customWidth="1"/>
    <col min="12803" max="12804" width="10.7109375" style="2" customWidth="1"/>
    <col min="12805" max="12805" width="45.140625" style="2" customWidth="1"/>
    <col min="12806" max="12808" width="27" style="2" customWidth="1"/>
    <col min="12809" max="12809" width="14.85546875" style="2" customWidth="1"/>
    <col min="12810" max="12810" width="13.5703125" style="2" customWidth="1"/>
    <col min="12811" max="12813" width="15.85546875" style="2" customWidth="1"/>
    <col min="12814" max="12814" width="13.28515625" style="2" customWidth="1"/>
    <col min="12815" max="12815" width="50.140625" style="2" customWidth="1"/>
    <col min="12816" max="12816" width="13.28515625" style="2" customWidth="1"/>
    <col min="12817" max="12817" width="14.42578125" style="2" customWidth="1"/>
    <col min="12818" max="13041" width="9.140625" style="2"/>
    <col min="13042" max="13042" width="9.140625" style="2" customWidth="1"/>
    <col min="13043" max="13043" width="11.140625" style="2" customWidth="1"/>
    <col min="13044" max="13044" width="20.28515625" style="2" customWidth="1"/>
    <col min="13045" max="13045" width="7.85546875" style="2" customWidth="1"/>
    <col min="13046" max="13046" width="20.28515625" style="2" customWidth="1"/>
    <col min="13047" max="13047" width="8.140625" style="2" customWidth="1"/>
    <col min="13048" max="13048" width="13.5703125" style="2" customWidth="1"/>
    <col min="13049" max="13049" width="8.140625" style="2" customWidth="1"/>
    <col min="13050" max="13050" width="20.28515625" style="2" customWidth="1"/>
    <col min="13051" max="13051" width="14.140625" style="2" customWidth="1"/>
    <col min="13052" max="13054" width="19.140625" style="2" customWidth="1"/>
    <col min="13055" max="13055" width="27" style="2" customWidth="1"/>
    <col min="13056" max="13056" width="19.5703125" style="2" customWidth="1"/>
    <col min="13057" max="13057" width="33.28515625" style="2" customWidth="1"/>
    <col min="13058" max="13058" width="19.5703125" style="2" customWidth="1"/>
    <col min="13059" max="13060" width="10.7109375" style="2" customWidth="1"/>
    <col min="13061" max="13061" width="45.140625" style="2" customWidth="1"/>
    <col min="13062" max="13064" width="27" style="2" customWidth="1"/>
    <col min="13065" max="13065" width="14.85546875" style="2" customWidth="1"/>
    <col min="13066" max="13066" width="13.5703125" style="2" customWidth="1"/>
    <col min="13067" max="13069" width="15.85546875" style="2" customWidth="1"/>
    <col min="13070" max="13070" width="13.28515625" style="2" customWidth="1"/>
    <col min="13071" max="13071" width="50.140625" style="2" customWidth="1"/>
    <col min="13072" max="13072" width="13.28515625" style="2" customWidth="1"/>
    <col min="13073" max="13073" width="14.42578125" style="2" customWidth="1"/>
    <col min="13074" max="13297" width="9.140625" style="2"/>
    <col min="13298" max="13298" width="9.140625" style="2" customWidth="1"/>
    <col min="13299" max="13299" width="11.140625" style="2" customWidth="1"/>
    <col min="13300" max="13300" width="20.28515625" style="2" customWidth="1"/>
    <col min="13301" max="13301" width="7.85546875" style="2" customWidth="1"/>
    <col min="13302" max="13302" width="20.28515625" style="2" customWidth="1"/>
    <col min="13303" max="13303" width="8.140625" style="2" customWidth="1"/>
    <col min="13304" max="13304" width="13.5703125" style="2" customWidth="1"/>
    <col min="13305" max="13305" width="8.140625" style="2" customWidth="1"/>
    <col min="13306" max="13306" width="20.28515625" style="2" customWidth="1"/>
    <col min="13307" max="13307" width="14.140625" style="2" customWidth="1"/>
    <col min="13308" max="13310" width="19.140625" style="2" customWidth="1"/>
    <col min="13311" max="13311" width="27" style="2" customWidth="1"/>
    <col min="13312" max="13312" width="19.5703125" style="2" customWidth="1"/>
    <col min="13313" max="13313" width="33.28515625" style="2" customWidth="1"/>
    <col min="13314" max="13314" width="19.5703125" style="2" customWidth="1"/>
    <col min="13315" max="13316" width="10.7109375" style="2" customWidth="1"/>
    <col min="13317" max="13317" width="45.140625" style="2" customWidth="1"/>
    <col min="13318" max="13320" width="27" style="2" customWidth="1"/>
    <col min="13321" max="13321" width="14.85546875" style="2" customWidth="1"/>
    <col min="13322" max="13322" width="13.5703125" style="2" customWidth="1"/>
    <col min="13323" max="13325" width="15.85546875" style="2" customWidth="1"/>
    <col min="13326" max="13326" width="13.28515625" style="2" customWidth="1"/>
    <col min="13327" max="13327" width="50.140625" style="2" customWidth="1"/>
    <col min="13328" max="13328" width="13.28515625" style="2" customWidth="1"/>
    <col min="13329" max="13329" width="14.42578125" style="2" customWidth="1"/>
    <col min="13330" max="13553" width="9.140625" style="2"/>
    <col min="13554" max="13554" width="9.140625" style="2" customWidth="1"/>
    <col min="13555" max="13555" width="11.140625" style="2" customWidth="1"/>
    <col min="13556" max="13556" width="20.28515625" style="2" customWidth="1"/>
    <col min="13557" max="13557" width="7.85546875" style="2" customWidth="1"/>
    <col min="13558" max="13558" width="20.28515625" style="2" customWidth="1"/>
    <col min="13559" max="13559" width="8.140625" style="2" customWidth="1"/>
    <col min="13560" max="13560" width="13.5703125" style="2" customWidth="1"/>
    <col min="13561" max="13561" width="8.140625" style="2" customWidth="1"/>
    <col min="13562" max="13562" width="20.28515625" style="2" customWidth="1"/>
    <col min="13563" max="13563" width="14.140625" style="2" customWidth="1"/>
    <col min="13564" max="13566" width="19.140625" style="2" customWidth="1"/>
    <col min="13567" max="13567" width="27" style="2" customWidth="1"/>
    <col min="13568" max="13568" width="19.5703125" style="2" customWidth="1"/>
    <col min="13569" max="13569" width="33.28515625" style="2" customWidth="1"/>
    <col min="13570" max="13570" width="19.5703125" style="2" customWidth="1"/>
    <col min="13571" max="13572" width="10.7109375" style="2" customWidth="1"/>
    <col min="13573" max="13573" width="45.140625" style="2" customWidth="1"/>
    <col min="13574" max="13576" width="27" style="2" customWidth="1"/>
    <col min="13577" max="13577" width="14.85546875" style="2" customWidth="1"/>
    <col min="13578" max="13578" width="13.5703125" style="2" customWidth="1"/>
    <col min="13579" max="13581" width="15.85546875" style="2" customWidth="1"/>
    <col min="13582" max="13582" width="13.28515625" style="2" customWidth="1"/>
    <col min="13583" max="13583" width="50.140625" style="2" customWidth="1"/>
    <col min="13584" max="13584" width="13.28515625" style="2" customWidth="1"/>
    <col min="13585" max="13585" width="14.42578125" style="2" customWidth="1"/>
    <col min="13586" max="13809" width="9.140625" style="2"/>
    <col min="13810" max="13810" width="9.140625" style="2" customWidth="1"/>
    <col min="13811" max="13811" width="11.140625" style="2" customWidth="1"/>
    <col min="13812" max="13812" width="20.28515625" style="2" customWidth="1"/>
    <col min="13813" max="13813" width="7.85546875" style="2" customWidth="1"/>
    <col min="13814" max="13814" width="20.28515625" style="2" customWidth="1"/>
    <col min="13815" max="13815" width="8.140625" style="2" customWidth="1"/>
    <col min="13816" max="13816" width="13.5703125" style="2" customWidth="1"/>
    <col min="13817" max="13817" width="8.140625" style="2" customWidth="1"/>
    <col min="13818" max="13818" width="20.28515625" style="2" customWidth="1"/>
    <col min="13819" max="13819" width="14.140625" style="2" customWidth="1"/>
    <col min="13820" max="13822" width="19.140625" style="2" customWidth="1"/>
    <col min="13823" max="13823" width="27" style="2" customWidth="1"/>
    <col min="13824" max="13824" width="19.5703125" style="2" customWidth="1"/>
    <col min="13825" max="13825" width="33.28515625" style="2" customWidth="1"/>
    <col min="13826" max="13826" width="19.5703125" style="2" customWidth="1"/>
    <col min="13827" max="13828" width="10.7109375" style="2" customWidth="1"/>
    <col min="13829" max="13829" width="45.140625" style="2" customWidth="1"/>
    <col min="13830" max="13832" width="27" style="2" customWidth="1"/>
    <col min="13833" max="13833" width="14.85546875" style="2" customWidth="1"/>
    <col min="13834" max="13834" width="13.5703125" style="2" customWidth="1"/>
    <col min="13835" max="13837" width="15.85546875" style="2" customWidth="1"/>
    <col min="13838" max="13838" width="13.28515625" style="2" customWidth="1"/>
    <col min="13839" max="13839" width="50.140625" style="2" customWidth="1"/>
    <col min="13840" max="13840" width="13.28515625" style="2" customWidth="1"/>
    <col min="13841" max="13841" width="14.42578125" style="2" customWidth="1"/>
    <col min="13842" max="14065" width="9.140625" style="2"/>
    <col min="14066" max="14066" width="9.140625" style="2" customWidth="1"/>
    <col min="14067" max="14067" width="11.140625" style="2" customWidth="1"/>
    <col min="14068" max="14068" width="20.28515625" style="2" customWidth="1"/>
    <col min="14069" max="14069" width="7.85546875" style="2" customWidth="1"/>
    <col min="14070" max="14070" width="20.28515625" style="2" customWidth="1"/>
    <col min="14071" max="14071" width="8.140625" style="2" customWidth="1"/>
    <col min="14072" max="14072" width="13.5703125" style="2" customWidth="1"/>
    <col min="14073" max="14073" width="8.140625" style="2" customWidth="1"/>
    <col min="14074" max="14074" width="20.28515625" style="2" customWidth="1"/>
    <col min="14075" max="14075" width="14.140625" style="2" customWidth="1"/>
    <col min="14076" max="14078" width="19.140625" style="2" customWidth="1"/>
    <col min="14079" max="14079" width="27" style="2" customWidth="1"/>
    <col min="14080" max="14080" width="19.5703125" style="2" customWidth="1"/>
    <col min="14081" max="14081" width="33.28515625" style="2" customWidth="1"/>
    <col min="14082" max="14082" width="19.5703125" style="2" customWidth="1"/>
    <col min="14083" max="14084" width="10.7109375" style="2" customWidth="1"/>
    <col min="14085" max="14085" width="45.140625" style="2" customWidth="1"/>
    <col min="14086" max="14088" width="27" style="2" customWidth="1"/>
    <col min="14089" max="14089" width="14.85546875" style="2" customWidth="1"/>
    <col min="14090" max="14090" width="13.5703125" style="2" customWidth="1"/>
    <col min="14091" max="14093" width="15.85546875" style="2" customWidth="1"/>
    <col min="14094" max="14094" width="13.28515625" style="2" customWidth="1"/>
    <col min="14095" max="14095" width="50.140625" style="2" customWidth="1"/>
    <col min="14096" max="14096" width="13.28515625" style="2" customWidth="1"/>
    <col min="14097" max="14097" width="14.42578125" style="2" customWidth="1"/>
    <col min="14098" max="14321" width="9.140625" style="2"/>
    <col min="14322" max="14322" width="9.140625" style="2" customWidth="1"/>
    <col min="14323" max="14323" width="11.140625" style="2" customWidth="1"/>
    <col min="14324" max="14324" width="20.28515625" style="2" customWidth="1"/>
    <col min="14325" max="14325" width="7.85546875" style="2" customWidth="1"/>
    <col min="14326" max="14326" width="20.28515625" style="2" customWidth="1"/>
    <col min="14327" max="14327" width="8.140625" style="2" customWidth="1"/>
    <col min="14328" max="14328" width="13.5703125" style="2" customWidth="1"/>
    <col min="14329" max="14329" width="8.140625" style="2" customWidth="1"/>
    <col min="14330" max="14330" width="20.28515625" style="2" customWidth="1"/>
    <col min="14331" max="14331" width="14.140625" style="2" customWidth="1"/>
    <col min="14332" max="14334" width="19.140625" style="2" customWidth="1"/>
    <col min="14335" max="14335" width="27" style="2" customWidth="1"/>
    <col min="14336" max="14336" width="19.5703125" style="2" customWidth="1"/>
    <col min="14337" max="14337" width="33.28515625" style="2" customWidth="1"/>
    <col min="14338" max="14338" width="19.5703125" style="2" customWidth="1"/>
    <col min="14339" max="14340" width="10.7109375" style="2" customWidth="1"/>
    <col min="14341" max="14341" width="45.140625" style="2" customWidth="1"/>
    <col min="14342" max="14344" width="27" style="2" customWidth="1"/>
    <col min="14345" max="14345" width="14.85546875" style="2" customWidth="1"/>
    <col min="14346" max="14346" width="13.5703125" style="2" customWidth="1"/>
    <col min="14347" max="14349" width="15.85546875" style="2" customWidth="1"/>
    <col min="14350" max="14350" width="13.28515625" style="2" customWidth="1"/>
    <col min="14351" max="14351" width="50.140625" style="2" customWidth="1"/>
    <col min="14352" max="14352" width="13.28515625" style="2" customWidth="1"/>
    <col min="14353" max="14353" width="14.42578125" style="2" customWidth="1"/>
    <col min="14354" max="14577" width="9.140625" style="2"/>
    <col min="14578" max="14578" width="9.140625" style="2" customWidth="1"/>
    <col min="14579" max="14579" width="11.140625" style="2" customWidth="1"/>
    <col min="14580" max="14580" width="20.28515625" style="2" customWidth="1"/>
    <col min="14581" max="14581" width="7.85546875" style="2" customWidth="1"/>
    <col min="14582" max="14582" width="20.28515625" style="2" customWidth="1"/>
    <col min="14583" max="14583" width="8.140625" style="2" customWidth="1"/>
    <col min="14584" max="14584" width="13.5703125" style="2" customWidth="1"/>
    <col min="14585" max="14585" width="8.140625" style="2" customWidth="1"/>
    <col min="14586" max="14586" width="20.28515625" style="2" customWidth="1"/>
    <col min="14587" max="14587" width="14.140625" style="2" customWidth="1"/>
    <col min="14588" max="14590" width="19.140625" style="2" customWidth="1"/>
    <col min="14591" max="14591" width="27" style="2" customWidth="1"/>
    <col min="14592" max="14592" width="19.5703125" style="2" customWidth="1"/>
    <col min="14593" max="14593" width="33.28515625" style="2" customWidth="1"/>
    <col min="14594" max="14594" width="19.5703125" style="2" customWidth="1"/>
    <col min="14595" max="14596" width="10.7109375" style="2" customWidth="1"/>
    <col min="14597" max="14597" width="45.140625" style="2" customWidth="1"/>
    <col min="14598" max="14600" width="27" style="2" customWidth="1"/>
    <col min="14601" max="14601" width="14.85546875" style="2" customWidth="1"/>
    <col min="14602" max="14602" width="13.5703125" style="2" customWidth="1"/>
    <col min="14603" max="14605" width="15.85546875" style="2" customWidth="1"/>
    <col min="14606" max="14606" width="13.28515625" style="2" customWidth="1"/>
    <col min="14607" max="14607" width="50.140625" style="2" customWidth="1"/>
    <col min="14608" max="14608" width="13.28515625" style="2" customWidth="1"/>
    <col min="14609" max="14609" width="14.42578125" style="2" customWidth="1"/>
    <col min="14610" max="14833" width="9.140625" style="2"/>
    <col min="14834" max="14834" width="9.140625" style="2" customWidth="1"/>
    <col min="14835" max="14835" width="11.140625" style="2" customWidth="1"/>
    <col min="14836" max="14836" width="20.28515625" style="2" customWidth="1"/>
    <col min="14837" max="14837" width="7.85546875" style="2" customWidth="1"/>
    <col min="14838" max="14838" width="20.28515625" style="2" customWidth="1"/>
    <col min="14839" max="14839" width="8.140625" style="2" customWidth="1"/>
    <col min="14840" max="14840" width="13.5703125" style="2" customWidth="1"/>
    <col min="14841" max="14841" width="8.140625" style="2" customWidth="1"/>
    <col min="14842" max="14842" width="20.28515625" style="2" customWidth="1"/>
    <col min="14843" max="14843" width="14.140625" style="2" customWidth="1"/>
    <col min="14844" max="14846" width="19.140625" style="2" customWidth="1"/>
    <col min="14847" max="14847" width="27" style="2" customWidth="1"/>
    <col min="14848" max="14848" width="19.5703125" style="2" customWidth="1"/>
    <col min="14849" max="14849" width="33.28515625" style="2" customWidth="1"/>
    <col min="14850" max="14850" width="19.5703125" style="2" customWidth="1"/>
    <col min="14851" max="14852" width="10.7109375" style="2" customWidth="1"/>
    <col min="14853" max="14853" width="45.140625" style="2" customWidth="1"/>
    <col min="14854" max="14856" width="27" style="2" customWidth="1"/>
    <col min="14857" max="14857" width="14.85546875" style="2" customWidth="1"/>
    <col min="14858" max="14858" width="13.5703125" style="2" customWidth="1"/>
    <col min="14859" max="14861" width="15.85546875" style="2" customWidth="1"/>
    <col min="14862" max="14862" width="13.28515625" style="2" customWidth="1"/>
    <col min="14863" max="14863" width="50.140625" style="2" customWidth="1"/>
    <col min="14864" max="14864" width="13.28515625" style="2" customWidth="1"/>
    <col min="14865" max="14865" width="14.42578125" style="2" customWidth="1"/>
    <col min="14866" max="15089" width="9.140625" style="2"/>
    <col min="15090" max="15090" width="9.140625" style="2" customWidth="1"/>
    <col min="15091" max="15091" width="11.140625" style="2" customWidth="1"/>
    <col min="15092" max="15092" width="20.28515625" style="2" customWidth="1"/>
    <col min="15093" max="15093" width="7.85546875" style="2" customWidth="1"/>
    <col min="15094" max="15094" width="20.28515625" style="2" customWidth="1"/>
    <col min="15095" max="15095" width="8.140625" style="2" customWidth="1"/>
    <col min="15096" max="15096" width="13.5703125" style="2" customWidth="1"/>
    <col min="15097" max="15097" width="8.140625" style="2" customWidth="1"/>
    <col min="15098" max="15098" width="20.28515625" style="2" customWidth="1"/>
    <col min="15099" max="15099" width="14.140625" style="2" customWidth="1"/>
    <col min="15100" max="15102" width="19.140625" style="2" customWidth="1"/>
    <col min="15103" max="15103" width="27" style="2" customWidth="1"/>
    <col min="15104" max="15104" width="19.5703125" style="2" customWidth="1"/>
    <col min="15105" max="15105" width="33.28515625" style="2" customWidth="1"/>
    <col min="15106" max="15106" width="19.5703125" style="2" customWidth="1"/>
    <col min="15107" max="15108" width="10.7109375" style="2" customWidth="1"/>
    <col min="15109" max="15109" width="45.140625" style="2" customWidth="1"/>
    <col min="15110" max="15112" width="27" style="2" customWidth="1"/>
    <col min="15113" max="15113" width="14.85546875" style="2" customWidth="1"/>
    <col min="15114" max="15114" width="13.5703125" style="2" customWidth="1"/>
    <col min="15115" max="15117" width="15.85546875" style="2" customWidth="1"/>
    <col min="15118" max="15118" width="13.28515625" style="2" customWidth="1"/>
    <col min="15119" max="15119" width="50.140625" style="2" customWidth="1"/>
    <col min="15120" max="15120" width="13.28515625" style="2" customWidth="1"/>
    <col min="15121" max="15121" width="14.42578125" style="2" customWidth="1"/>
    <col min="15122" max="15345" width="9.140625" style="2"/>
    <col min="15346" max="15346" width="9.140625" style="2" customWidth="1"/>
    <col min="15347" max="15347" width="11.140625" style="2" customWidth="1"/>
    <col min="15348" max="15348" width="20.28515625" style="2" customWidth="1"/>
    <col min="15349" max="15349" width="7.85546875" style="2" customWidth="1"/>
    <col min="15350" max="15350" width="20.28515625" style="2" customWidth="1"/>
    <col min="15351" max="15351" width="8.140625" style="2" customWidth="1"/>
    <col min="15352" max="15352" width="13.5703125" style="2" customWidth="1"/>
    <col min="15353" max="15353" width="8.140625" style="2" customWidth="1"/>
    <col min="15354" max="15354" width="20.28515625" style="2" customWidth="1"/>
    <col min="15355" max="15355" width="14.140625" style="2" customWidth="1"/>
    <col min="15356" max="15358" width="19.140625" style="2" customWidth="1"/>
    <col min="15359" max="15359" width="27" style="2" customWidth="1"/>
    <col min="15360" max="15360" width="19.5703125" style="2" customWidth="1"/>
    <col min="15361" max="15361" width="33.28515625" style="2" customWidth="1"/>
    <col min="15362" max="15362" width="19.5703125" style="2" customWidth="1"/>
    <col min="15363" max="15364" width="10.7109375" style="2" customWidth="1"/>
    <col min="15365" max="15365" width="45.140625" style="2" customWidth="1"/>
    <col min="15366" max="15368" width="27" style="2" customWidth="1"/>
    <col min="15369" max="15369" width="14.85546875" style="2" customWidth="1"/>
    <col min="15370" max="15370" width="13.5703125" style="2" customWidth="1"/>
    <col min="15371" max="15373" width="15.85546875" style="2" customWidth="1"/>
    <col min="15374" max="15374" width="13.28515625" style="2" customWidth="1"/>
    <col min="15375" max="15375" width="50.140625" style="2" customWidth="1"/>
    <col min="15376" max="15376" width="13.28515625" style="2" customWidth="1"/>
    <col min="15377" max="15377" width="14.42578125" style="2" customWidth="1"/>
    <col min="15378" max="15601" width="9.140625" style="2"/>
    <col min="15602" max="15602" width="9.140625" style="2" customWidth="1"/>
    <col min="15603" max="15603" width="11.140625" style="2" customWidth="1"/>
    <col min="15604" max="15604" width="20.28515625" style="2" customWidth="1"/>
    <col min="15605" max="15605" width="7.85546875" style="2" customWidth="1"/>
    <col min="15606" max="15606" width="20.28515625" style="2" customWidth="1"/>
    <col min="15607" max="15607" width="8.140625" style="2" customWidth="1"/>
    <col min="15608" max="15608" width="13.5703125" style="2" customWidth="1"/>
    <col min="15609" max="15609" width="8.140625" style="2" customWidth="1"/>
    <col min="15610" max="15610" width="20.28515625" style="2" customWidth="1"/>
    <col min="15611" max="15611" width="14.140625" style="2" customWidth="1"/>
    <col min="15612" max="15614" width="19.140625" style="2" customWidth="1"/>
    <col min="15615" max="15615" width="27" style="2" customWidth="1"/>
    <col min="15616" max="15616" width="19.5703125" style="2" customWidth="1"/>
    <col min="15617" max="15617" width="33.28515625" style="2" customWidth="1"/>
    <col min="15618" max="15618" width="19.5703125" style="2" customWidth="1"/>
    <col min="15619" max="15620" width="10.7109375" style="2" customWidth="1"/>
    <col min="15621" max="15621" width="45.140625" style="2" customWidth="1"/>
    <col min="15622" max="15624" width="27" style="2" customWidth="1"/>
    <col min="15625" max="15625" width="14.85546875" style="2" customWidth="1"/>
    <col min="15626" max="15626" width="13.5703125" style="2" customWidth="1"/>
    <col min="15627" max="15629" width="15.85546875" style="2" customWidth="1"/>
    <col min="15630" max="15630" width="13.28515625" style="2" customWidth="1"/>
    <col min="15631" max="15631" width="50.140625" style="2" customWidth="1"/>
    <col min="15632" max="15632" width="13.28515625" style="2" customWidth="1"/>
    <col min="15633" max="15633" width="14.42578125" style="2" customWidth="1"/>
    <col min="15634" max="15857" width="9.140625" style="2"/>
    <col min="15858" max="15858" width="9.140625" style="2" customWidth="1"/>
    <col min="15859" max="15859" width="11.140625" style="2" customWidth="1"/>
    <col min="15860" max="15860" width="20.28515625" style="2" customWidth="1"/>
    <col min="15861" max="15861" width="7.85546875" style="2" customWidth="1"/>
    <col min="15862" max="15862" width="20.28515625" style="2" customWidth="1"/>
    <col min="15863" max="15863" width="8.140625" style="2" customWidth="1"/>
    <col min="15864" max="15864" width="13.5703125" style="2" customWidth="1"/>
    <col min="15865" max="15865" width="8.140625" style="2" customWidth="1"/>
    <col min="15866" max="15866" width="20.28515625" style="2" customWidth="1"/>
    <col min="15867" max="15867" width="14.140625" style="2" customWidth="1"/>
    <col min="15868" max="15870" width="19.140625" style="2" customWidth="1"/>
    <col min="15871" max="15871" width="27" style="2" customWidth="1"/>
    <col min="15872" max="15872" width="19.5703125" style="2" customWidth="1"/>
    <col min="15873" max="15873" width="33.28515625" style="2" customWidth="1"/>
    <col min="15874" max="15874" width="19.5703125" style="2" customWidth="1"/>
    <col min="15875" max="15876" width="10.7109375" style="2" customWidth="1"/>
    <col min="15877" max="15877" width="45.140625" style="2" customWidth="1"/>
    <col min="15878" max="15880" width="27" style="2" customWidth="1"/>
    <col min="15881" max="15881" width="14.85546875" style="2" customWidth="1"/>
    <col min="15882" max="15882" width="13.5703125" style="2" customWidth="1"/>
    <col min="15883" max="15885" width="15.85546875" style="2" customWidth="1"/>
    <col min="15886" max="15886" width="13.28515625" style="2" customWidth="1"/>
    <col min="15887" max="15887" width="50.140625" style="2" customWidth="1"/>
    <col min="15888" max="15888" width="13.28515625" style="2" customWidth="1"/>
    <col min="15889" max="15889" width="14.42578125" style="2" customWidth="1"/>
    <col min="15890" max="16113" width="9.140625" style="2"/>
    <col min="16114" max="16114" width="9.140625" style="2" customWidth="1"/>
    <col min="16115" max="16115" width="11.140625" style="2" customWidth="1"/>
    <col min="16116" max="16116" width="20.28515625" style="2" customWidth="1"/>
    <col min="16117" max="16117" width="7.85546875" style="2" customWidth="1"/>
    <col min="16118" max="16118" width="20.28515625" style="2" customWidth="1"/>
    <col min="16119" max="16119" width="8.140625" style="2" customWidth="1"/>
    <col min="16120" max="16120" width="13.5703125" style="2" customWidth="1"/>
    <col min="16121" max="16121" width="8.140625" style="2" customWidth="1"/>
    <col min="16122" max="16122" width="20.28515625" style="2" customWidth="1"/>
    <col min="16123" max="16123" width="14.140625" style="2" customWidth="1"/>
    <col min="16124" max="16126" width="19.140625" style="2" customWidth="1"/>
    <col min="16127" max="16127" width="27" style="2" customWidth="1"/>
    <col min="16128" max="16128" width="19.5703125" style="2" customWidth="1"/>
    <col min="16129" max="16129" width="33.28515625" style="2" customWidth="1"/>
    <col min="16130" max="16130" width="19.5703125" style="2" customWidth="1"/>
    <col min="16131" max="16132" width="10.7109375" style="2" customWidth="1"/>
    <col min="16133" max="16133" width="45.140625" style="2" customWidth="1"/>
    <col min="16134" max="16136" width="27" style="2" customWidth="1"/>
    <col min="16137" max="16137" width="14.85546875" style="2" customWidth="1"/>
    <col min="16138" max="16138" width="13.5703125" style="2" customWidth="1"/>
    <col min="16139" max="16141" width="15.85546875" style="2" customWidth="1"/>
    <col min="16142" max="16142" width="13.28515625" style="2" customWidth="1"/>
    <col min="16143" max="16143" width="50.140625" style="2" customWidth="1"/>
    <col min="16144" max="16144" width="13.28515625" style="2" customWidth="1"/>
    <col min="16145" max="16145" width="14.42578125" style="2" customWidth="1"/>
    <col min="16146" max="16384" width="9.140625" style="2"/>
  </cols>
  <sheetData>
    <row r="1" spans="1:18" ht="36" customHeight="1" x14ac:dyDescent="0.25">
      <c r="A1" s="11" t="s">
        <v>151</v>
      </c>
      <c r="B1" s="1"/>
      <c r="P1" s="6"/>
    </row>
    <row r="2" spans="1:18" s="9" customFormat="1" ht="135.75" thickBot="1" x14ac:dyDescent="0.3">
      <c r="A2" s="13" t="s">
        <v>152</v>
      </c>
      <c r="B2" s="12" t="s">
        <v>153</v>
      </c>
      <c r="C2" s="12" t="s">
        <v>154</v>
      </c>
      <c r="D2" s="12" t="s">
        <v>155</v>
      </c>
      <c r="E2" s="12" t="s">
        <v>156</v>
      </c>
      <c r="F2" s="12" t="s">
        <v>193</v>
      </c>
      <c r="G2" s="12" t="s">
        <v>195</v>
      </c>
      <c r="H2" s="12" t="s">
        <v>196</v>
      </c>
      <c r="I2" s="12" t="s">
        <v>197</v>
      </c>
      <c r="J2" s="12" t="s">
        <v>198</v>
      </c>
      <c r="K2" s="12" t="s">
        <v>0</v>
      </c>
      <c r="L2" s="14" t="s">
        <v>199</v>
      </c>
      <c r="M2" s="76" t="s">
        <v>213</v>
      </c>
      <c r="N2" s="77"/>
      <c r="O2" s="12" t="s">
        <v>206</v>
      </c>
      <c r="P2" s="12" t="s">
        <v>231</v>
      </c>
      <c r="Q2" s="12" t="s">
        <v>207</v>
      </c>
      <c r="R2" s="68" t="s">
        <v>236</v>
      </c>
    </row>
    <row r="3" spans="1:18" s="9" customFormat="1" ht="15.75" thickBot="1" x14ac:dyDescent="0.3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15" t="s">
        <v>214</v>
      </c>
      <c r="N3" s="16" t="s">
        <v>205</v>
      </c>
      <c r="O3" s="8"/>
      <c r="P3" s="8"/>
      <c r="Q3" s="8"/>
      <c r="R3" s="72"/>
    </row>
    <row r="4" spans="1:18" s="9" customFormat="1" ht="12.75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  <c r="Q4" s="13">
        <v>17</v>
      </c>
      <c r="R4" s="72"/>
    </row>
    <row r="5" spans="1:18" s="24" customFormat="1" ht="72" customHeight="1" x14ac:dyDescent="0.25">
      <c r="A5" s="21">
        <v>1</v>
      </c>
      <c r="B5" s="22" t="s">
        <v>2</v>
      </c>
      <c r="C5" s="22" t="s">
        <v>1</v>
      </c>
      <c r="D5" s="22" t="s">
        <v>158</v>
      </c>
      <c r="E5" s="22" t="s">
        <v>157</v>
      </c>
      <c r="F5" s="22" t="s">
        <v>3</v>
      </c>
      <c r="G5" s="22" t="s">
        <v>4</v>
      </c>
      <c r="H5" s="22" t="s">
        <v>5</v>
      </c>
      <c r="I5" s="23">
        <v>3.7</v>
      </c>
      <c r="J5" s="22" t="s">
        <v>6</v>
      </c>
      <c r="K5" s="22" t="s">
        <v>7</v>
      </c>
      <c r="L5" s="17" t="s">
        <v>8</v>
      </c>
      <c r="M5" s="26">
        <v>25.45</v>
      </c>
      <c r="N5" s="26">
        <v>5.09</v>
      </c>
      <c r="O5" s="26">
        <v>98.495000000000005</v>
      </c>
      <c r="P5" s="27">
        <f>52.033+N5</f>
        <v>57.123000000000005</v>
      </c>
      <c r="Q5" s="28">
        <f>P5/O5</f>
        <v>0.57995837352149859</v>
      </c>
      <c r="R5" s="69" t="s">
        <v>237</v>
      </c>
    </row>
    <row r="6" spans="1:18" s="42" customFormat="1" ht="84" x14ac:dyDescent="0.25">
      <c r="A6" s="33">
        <v>2</v>
      </c>
      <c r="B6" s="34" t="s">
        <v>2</v>
      </c>
      <c r="C6" s="34" t="s">
        <v>1</v>
      </c>
      <c r="D6" s="34" t="s">
        <v>159</v>
      </c>
      <c r="E6" s="34" t="s">
        <v>160</v>
      </c>
      <c r="F6" s="63" t="s">
        <v>230</v>
      </c>
      <c r="G6" s="34" t="s">
        <v>10</v>
      </c>
      <c r="H6" s="34" t="s">
        <v>11</v>
      </c>
      <c r="I6" s="36">
        <v>3</v>
      </c>
      <c r="J6" s="34" t="s">
        <v>12</v>
      </c>
      <c r="K6" s="34" t="s">
        <v>13</v>
      </c>
      <c r="L6" s="37" t="s">
        <v>209</v>
      </c>
      <c r="M6" s="38"/>
      <c r="N6" s="38"/>
      <c r="O6" s="44">
        <v>36.950000000000003</v>
      </c>
      <c r="P6" s="37">
        <v>22.872</v>
      </c>
      <c r="Q6" s="43">
        <f>P6/O6</f>
        <v>0.61899864682002703</v>
      </c>
      <c r="R6" s="69" t="s">
        <v>238</v>
      </c>
    </row>
    <row r="7" spans="1:18" s="24" customFormat="1" ht="48" customHeight="1" x14ac:dyDescent="0.25">
      <c r="A7" s="25">
        <v>3</v>
      </c>
      <c r="B7" s="22" t="s">
        <v>14</v>
      </c>
      <c r="C7" s="22" t="s">
        <v>1</v>
      </c>
      <c r="D7" s="22" t="s">
        <v>161</v>
      </c>
      <c r="E7" s="22" t="s">
        <v>162</v>
      </c>
      <c r="F7" s="22" t="s">
        <v>15</v>
      </c>
      <c r="G7" s="22" t="s">
        <v>16</v>
      </c>
      <c r="H7" s="22" t="s">
        <v>17</v>
      </c>
      <c r="I7" s="23">
        <f>3.4918+2.1908</f>
        <v>5.6825999999999999</v>
      </c>
      <c r="J7" s="22" t="s">
        <v>12</v>
      </c>
      <c r="K7" s="22" t="s">
        <v>18</v>
      </c>
      <c r="L7" s="20" t="s">
        <v>19</v>
      </c>
      <c r="M7" s="26">
        <v>3.4860000000000002</v>
      </c>
      <c r="N7" s="26">
        <v>0.69699999999999995</v>
      </c>
      <c r="O7" s="27">
        <v>271.97800000000001</v>
      </c>
      <c r="P7" s="29">
        <f>107.266+N7</f>
        <v>107.96300000000001</v>
      </c>
      <c r="Q7" s="28">
        <f>P7/O7</f>
        <v>0.39695490076403239</v>
      </c>
      <c r="R7" s="69" t="s">
        <v>239</v>
      </c>
    </row>
    <row r="8" spans="1:18" s="42" customFormat="1" ht="164.25" customHeight="1" x14ac:dyDescent="0.25">
      <c r="A8" s="33">
        <v>4</v>
      </c>
      <c r="B8" s="34" t="s">
        <v>23</v>
      </c>
      <c r="C8" s="34" t="s">
        <v>22</v>
      </c>
      <c r="D8" s="34" t="s">
        <v>216</v>
      </c>
      <c r="E8" s="34" t="s">
        <v>217</v>
      </c>
      <c r="F8" s="66" t="s">
        <v>257</v>
      </c>
      <c r="G8" s="34" t="s">
        <v>252</v>
      </c>
      <c r="H8" s="34" t="s">
        <v>208</v>
      </c>
      <c r="I8" s="36">
        <v>15.025</v>
      </c>
      <c r="J8" s="34" t="s">
        <v>12</v>
      </c>
      <c r="K8" s="34" t="s">
        <v>24</v>
      </c>
      <c r="L8" s="38" t="s">
        <v>25</v>
      </c>
      <c r="M8" s="39">
        <v>598.64</v>
      </c>
      <c r="N8" s="39">
        <v>119.72799999999999</v>
      </c>
      <c r="O8" s="40">
        <v>1890.2940000000001</v>
      </c>
      <c r="P8" s="41">
        <v>2117.7829999999999</v>
      </c>
      <c r="Q8" s="32">
        <f>P8/O8</f>
        <v>1.1203458298021365</v>
      </c>
      <c r="R8" s="69" t="s">
        <v>240</v>
      </c>
    </row>
    <row r="9" spans="1:18" s="42" customFormat="1" ht="60" x14ac:dyDescent="0.25">
      <c r="A9" s="33">
        <v>5</v>
      </c>
      <c r="B9" s="34" t="s">
        <v>20</v>
      </c>
      <c r="C9" s="34" t="s">
        <v>26</v>
      </c>
      <c r="D9" s="34" t="s">
        <v>164</v>
      </c>
      <c r="E9" s="34" t="s">
        <v>163</v>
      </c>
      <c r="F9" s="34" t="s">
        <v>9</v>
      </c>
      <c r="G9" s="34" t="s">
        <v>27</v>
      </c>
      <c r="H9" s="34" t="s">
        <v>28</v>
      </c>
      <c r="I9" s="36">
        <f>2.5+8.5627</f>
        <v>11.0627</v>
      </c>
      <c r="J9" s="34" t="s">
        <v>29</v>
      </c>
      <c r="K9" s="34" t="s">
        <v>30</v>
      </c>
      <c r="L9" s="38" t="s">
        <v>210</v>
      </c>
      <c r="M9" s="38"/>
      <c r="N9" s="38"/>
      <c r="O9" s="40">
        <v>381</v>
      </c>
      <c r="P9" s="38">
        <v>576</v>
      </c>
      <c r="Q9" s="43">
        <f t="shared" ref="Q9:Q36" si="0">P9/O9</f>
        <v>1.5118110236220472</v>
      </c>
      <c r="R9" s="73"/>
    </row>
    <row r="10" spans="1:18" s="42" customFormat="1" ht="96" x14ac:dyDescent="0.25">
      <c r="A10" s="33">
        <v>6</v>
      </c>
      <c r="B10" s="34" t="s">
        <v>31</v>
      </c>
      <c r="C10" s="34" t="s">
        <v>26</v>
      </c>
      <c r="D10" s="34" t="s">
        <v>165</v>
      </c>
      <c r="E10" s="34" t="s">
        <v>166</v>
      </c>
      <c r="F10" s="34" t="s">
        <v>21</v>
      </c>
      <c r="G10" s="34" t="s">
        <v>32</v>
      </c>
      <c r="H10" s="34" t="s">
        <v>33</v>
      </c>
      <c r="I10" s="36">
        <v>4.1375000000000002</v>
      </c>
      <c r="J10" s="34" t="s">
        <v>34</v>
      </c>
      <c r="K10" s="34" t="s">
        <v>35</v>
      </c>
      <c r="L10" s="38" t="s">
        <v>36</v>
      </c>
      <c r="M10" s="38"/>
      <c r="N10" s="38"/>
      <c r="O10" s="40">
        <f>148.5/2</f>
        <v>74.25</v>
      </c>
      <c r="P10" s="40">
        <v>88.3</v>
      </c>
      <c r="Q10" s="43">
        <f t="shared" si="0"/>
        <v>1.1892255892255892</v>
      </c>
      <c r="R10" s="73"/>
    </row>
    <row r="11" spans="1:18" s="24" customFormat="1" ht="72" x14ac:dyDescent="0.25">
      <c r="A11" s="25">
        <v>7</v>
      </c>
      <c r="B11" s="22" t="s">
        <v>20</v>
      </c>
      <c r="C11" s="22" t="s">
        <v>26</v>
      </c>
      <c r="D11" s="22" t="s">
        <v>216</v>
      </c>
      <c r="E11" s="22" t="s">
        <v>217</v>
      </c>
      <c r="F11" s="22" t="s">
        <v>256</v>
      </c>
      <c r="G11" s="22" t="s">
        <v>37</v>
      </c>
      <c r="H11" s="22" t="s">
        <v>38</v>
      </c>
      <c r="I11" s="23">
        <v>3.2921</v>
      </c>
      <c r="J11" s="22" t="s">
        <v>6</v>
      </c>
      <c r="K11" s="22" t="s">
        <v>39</v>
      </c>
      <c r="L11" s="17" t="s">
        <v>232</v>
      </c>
      <c r="M11" s="26">
        <v>3.05</v>
      </c>
      <c r="N11" s="26">
        <v>0.61</v>
      </c>
      <c r="O11" s="17">
        <v>31.07</v>
      </c>
      <c r="P11" s="17">
        <f>29.07+N11</f>
        <v>29.68</v>
      </c>
      <c r="Q11" s="28">
        <f t="shared" si="0"/>
        <v>0.95526231091084646</v>
      </c>
      <c r="R11" s="69" t="s">
        <v>240</v>
      </c>
    </row>
    <row r="12" spans="1:18" s="42" customFormat="1" ht="72" x14ac:dyDescent="0.25">
      <c r="A12" s="33">
        <v>8</v>
      </c>
      <c r="B12" s="34" t="s">
        <v>31</v>
      </c>
      <c r="C12" s="34" t="s">
        <v>26</v>
      </c>
      <c r="D12" s="34" t="s">
        <v>167</v>
      </c>
      <c r="E12" s="34" t="s">
        <v>168</v>
      </c>
      <c r="F12" s="34" t="s">
        <v>21</v>
      </c>
      <c r="G12" s="34" t="s">
        <v>32</v>
      </c>
      <c r="H12" s="34" t="s">
        <v>40</v>
      </c>
      <c r="I12" s="36">
        <v>1.3938999999999999</v>
      </c>
      <c r="J12" s="34" t="s">
        <v>34</v>
      </c>
      <c r="K12" s="34" t="s">
        <v>41</v>
      </c>
      <c r="L12" s="38" t="s">
        <v>42</v>
      </c>
      <c r="M12" s="38"/>
      <c r="N12" s="38"/>
      <c r="O12" s="38">
        <f>89.7/5</f>
        <v>17.940000000000001</v>
      </c>
      <c r="P12" s="38">
        <v>11.067</v>
      </c>
      <c r="Q12" s="43">
        <f t="shared" si="0"/>
        <v>0.61688963210702341</v>
      </c>
      <c r="R12" s="73"/>
    </row>
    <row r="13" spans="1:18" s="42" customFormat="1" ht="123" customHeight="1" x14ac:dyDescent="0.25">
      <c r="A13" s="33">
        <v>9</v>
      </c>
      <c r="B13" s="34" t="s">
        <v>20</v>
      </c>
      <c r="C13" s="34" t="s">
        <v>43</v>
      </c>
      <c r="D13" s="34" t="s">
        <v>169</v>
      </c>
      <c r="E13" s="34" t="s">
        <v>170</v>
      </c>
      <c r="F13" s="63" t="s">
        <v>234</v>
      </c>
      <c r="G13" s="34" t="s">
        <v>44</v>
      </c>
      <c r="H13" s="34" t="s">
        <v>45</v>
      </c>
      <c r="I13" s="36">
        <v>2.9992999999999999</v>
      </c>
      <c r="J13" s="34" t="s">
        <v>6</v>
      </c>
      <c r="K13" s="34" t="s">
        <v>46</v>
      </c>
      <c r="L13" s="38" t="s">
        <v>235</v>
      </c>
      <c r="M13" s="38"/>
      <c r="N13" s="38"/>
      <c r="O13" s="40">
        <v>56</v>
      </c>
      <c r="P13" s="40">
        <v>430</v>
      </c>
      <c r="Q13" s="43">
        <f t="shared" si="0"/>
        <v>7.6785714285714288</v>
      </c>
      <c r="R13" s="73"/>
    </row>
    <row r="14" spans="1:18" s="42" customFormat="1" ht="84" x14ac:dyDescent="0.25">
      <c r="A14" s="33">
        <v>10</v>
      </c>
      <c r="B14" s="34" t="s">
        <v>20</v>
      </c>
      <c r="C14" s="34" t="s">
        <v>47</v>
      </c>
      <c r="D14" s="34" t="s">
        <v>171</v>
      </c>
      <c r="E14" s="34" t="s">
        <v>172</v>
      </c>
      <c r="F14" s="34" t="s">
        <v>9</v>
      </c>
      <c r="G14" s="34" t="s">
        <v>48</v>
      </c>
      <c r="H14" s="34" t="s">
        <v>49</v>
      </c>
      <c r="I14" s="36">
        <v>5</v>
      </c>
      <c r="J14" s="34" t="s">
        <v>6</v>
      </c>
      <c r="K14" s="34" t="s">
        <v>50</v>
      </c>
      <c r="L14" s="37" t="s">
        <v>51</v>
      </c>
      <c r="M14" s="38"/>
      <c r="N14" s="38"/>
      <c r="O14" s="44">
        <v>67</v>
      </c>
      <c r="P14" s="44">
        <v>59.64</v>
      </c>
      <c r="Q14" s="43">
        <f t="shared" si="0"/>
        <v>0.89014925373134324</v>
      </c>
      <c r="R14" s="73"/>
    </row>
    <row r="15" spans="1:18" s="42" customFormat="1" ht="72" x14ac:dyDescent="0.25">
      <c r="A15" s="33">
        <v>11</v>
      </c>
      <c r="B15" s="34" t="s">
        <v>2</v>
      </c>
      <c r="C15" s="34" t="s">
        <v>52</v>
      </c>
      <c r="D15" s="34" t="s">
        <v>222</v>
      </c>
      <c r="E15" s="34" t="s">
        <v>217</v>
      </c>
      <c r="F15" s="34" t="s">
        <v>260</v>
      </c>
      <c r="G15" s="34" t="s">
        <v>53</v>
      </c>
      <c r="H15" s="34" t="s">
        <v>54</v>
      </c>
      <c r="I15" s="36">
        <v>9</v>
      </c>
      <c r="J15" s="34" t="s">
        <v>6</v>
      </c>
      <c r="K15" s="34" t="s">
        <v>55</v>
      </c>
      <c r="L15" s="37" t="s">
        <v>56</v>
      </c>
      <c r="M15" s="39">
        <v>82.749200000000002</v>
      </c>
      <c r="N15" s="39">
        <v>16.54984</v>
      </c>
      <c r="O15" s="44">
        <v>266.56110000000001</v>
      </c>
      <c r="P15" s="44">
        <v>266.56110000000001</v>
      </c>
      <c r="Q15" s="32">
        <f t="shared" si="0"/>
        <v>1</v>
      </c>
      <c r="R15" s="75" t="s">
        <v>240</v>
      </c>
    </row>
    <row r="16" spans="1:18" s="24" customFormat="1" ht="72" customHeight="1" x14ac:dyDescent="0.25">
      <c r="A16" s="25">
        <v>12</v>
      </c>
      <c r="B16" s="22" t="s">
        <v>14</v>
      </c>
      <c r="C16" s="22" t="s">
        <v>52</v>
      </c>
      <c r="D16" s="22" t="s">
        <v>173</v>
      </c>
      <c r="E16" s="22" t="s">
        <v>174</v>
      </c>
      <c r="F16" s="22" t="s">
        <v>57</v>
      </c>
      <c r="G16" s="22" t="s">
        <v>58</v>
      </c>
      <c r="H16" s="22" t="s">
        <v>59</v>
      </c>
      <c r="I16" s="23">
        <f>1.8263+0.6243</f>
        <v>2.4506000000000001</v>
      </c>
      <c r="J16" s="22" t="s">
        <v>6</v>
      </c>
      <c r="K16" s="22" t="s">
        <v>60</v>
      </c>
      <c r="L16" s="20"/>
      <c r="M16" s="26">
        <v>1.5</v>
      </c>
      <c r="N16" s="17">
        <v>0.3</v>
      </c>
      <c r="O16" s="20">
        <v>15</v>
      </c>
      <c r="P16" s="30">
        <f>4.5+N16</f>
        <v>4.8</v>
      </c>
      <c r="Q16" s="28">
        <v>0.3</v>
      </c>
      <c r="R16" s="25" t="s">
        <v>271</v>
      </c>
    </row>
    <row r="17" spans="1:18" s="42" customFormat="1" ht="72" customHeight="1" x14ac:dyDescent="0.25">
      <c r="A17" s="33">
        <v>13</v>
      </c>
      <c r="B17" s="34" t="s">
        <v>20</v>
      </c>
      <c r="C17" s="34" t="s">
        <v>61</v>
      </c>
      <c r="D17" s="34"/>
      <c r="F17" s="34" t="s">
        <v>21</v>
      </c>
      <c r="G17" s="34" t="s">
        <v>62</v>
      </c>
      <c r="H17" s="34" t="s">
        <v>63</v>
      </c>
      <c r="I17" s="36">
        <v>0.9</v>
      </c>
      <c r="J17" s="37" t="s">
        <v>64</v>
      </c>
      <c r="K17" s="37" t="s">
        <v>65</v>
      </c>
      <c r="L17" s="37" t="s">
        <v>200</v>
      </c>
      <c r="M17" s="38"/>
      <c r="N17" s="38"/>
      <c r="O17" s="40">
        <v>40</v>
      </c>
      <c r="P17" s="38">
        <v>64.7</v>
      </c>
      <c r="Q17" s="43">
        <f t="shared" si="0"/>
        <v>1.6175000000000002</v>
      </c>
      <c r="R17" s="73"/>
    </row>
    <row r="18" spans="1:18" s="24" customFormat="1" ht="336" x14ac:dyDescent="0.25">
      <c r="A18" s="25">
        <v>14</v>
      </c>
      <c r="B18" s="22" t="s">
        <v>262</v>
      </c>
      <c r="C18" s="22" t="s">
        <v>61</v>
      </c>
      <c r="D18" s="22" t="s">
        <v>263</v>
      </c>
      <c r="E18" s="70" t="s">
        <v>264</v>
      </c>
      <c r="F18" s="22" t="s">
        <v>265</v>
      </c>
      <c r="G18" s="22" t="s">
        <v>266</v>
      </c>
      <c r="H18" s="22" t="s">
        <v>269</v>
      </c>
      <c r="I18" s="23" t="s">
        <v>270</v>
      </c>
      <c r="J18" s="20" t="s">
        <v>6</v>
      </c>
      <c r="K18" s="20" t="s">
        <v>268</v>
      </c>
      <c r="L18" s="20" t="s">
        <v>267</v>
      </c>
      <c r="M18" s="17">
        <f>N18*5</f>
        <v>9065</v>
      </c>
      <c r="N18" s="17">
        <v>1813</v>
      </c>
      <c r="O18" s="18">
        <v>6528</v>
      </c>
      <c r="P18" s="17">
        <v>104.718</v>
      </c>
      <c r="Q18" s="71">
        <f t="shared" si="0"/>
        <v>1.6041360294117648E-2</v>
      </c>
      <c r="R18" s="25" t="s">
        <v>272</v>
      </c>
    </row>
    <row r="19" spans="1:18" s="42" customFormat="1" ht="144" x14ac:dyDescent="0.25">
      <c r="A19" s="33">
        <v>15</v>
      </c>
      <c r="B19" s="34" t="s">
        <v>2</v>
      </c>
      <c r="C19" s="34" t="s">
        <v>66</v>
      </c>
      <c r="D19" s="35"/>
      <c r="E19" s="35"/>
      <c r="F19" s="64" t="s">
        <v>261</v>
      </c>
      <c r="G19" s="34" t="s">
        <v>67</v>
      </c>
      <c r="H19" s="34" t="s">
        <v>68</v>
      </c>
      <c r="I19" s="36">
        <v>17.2</v>
      </c>
      <c r="J19" s="37" t="s">
        <v>6</v>
      </c>
      <c r="K19" s="34" t="s">
        <v>69</v>
      </c>
      <c r="L19" s="38" t="s">
        <v>212</v>
      </c>
      <c r="M19" s="39">
        <v>1441.4749999999999</v>
      </c>
      <c r="N19" s="39">
        <v>288.29500000000002</v>
      </c>
      <c r="O19" s="40">
        <v>2838.9</v>
      </c>
      <c r="P19" s="41">
        <v>2496.3789999999999</v>
      </c>
      <c r="Q19" s="32">
        <v>0.87929999999999997</v>
      </c>
      <c r="R19" s="73"/>
    </row>
    <row r="20" spans="1:18" s="60" customFormat="1" ht="36" customHeight="1" x14ac:dyDescent="0.25">
      <c r="A20" s="49">
        <v>16</v>
      </c>
      <c r="B20" s="50" t="s">
        <v>70</v>
      </c>
      <c r="C20" s="50" t="s">
        <v>66</v>
      </c>
      <c r="D20" s="51"/>
      <c r="E20" s="51"/>
      <c r="F20" s="52" t="s">
        <v>215</v>
      </c>
      <c r="G20" s="50" t="s">
        <v>71</v>
      </c>
      <c r="H20" s="50" t="s">
        <v>72</v>
      </c>
      <c r="I20" s="53">
        <v>6.1452</v>
      </c>
      <c r="J20" s="54"/>
      <c r="K20" s="50" t="s">
        <v>73</v>
      </c>
      <c r="L20" s="55" t="s">
        <v>211</v>
      </c>
      <c r="M20" s="56">
        <v>0</v>
      </c>
      <c r="N20" s="55">
        <v>0</v>
      </c>
      <c r="O20" s="57">
        <f>1548700/1000/5</f>
        <v>309.74</v>
      </c>
      <c r="P20" s="58">
        <v>236.12799999999999</v>
      </c>
      <c r="Q20" s="59">
        <v>0.76229999999999998</v>
      </c>
      <c r="R20" s="74"/>
    </row>
    <row r="21" spans="1:18" s="24" customFormat="1" ht="72" customHeight="1" x14ac:dyDescent="0.25">
      <c r="A21" s="25">
        <v>17</v>
      </c>
      <c r="B21" s="22" t="s">
        <v>2</v>
      </c>
      <c r="C21" s="22" t="s">
        <v>74</v>
      </c>
      <c r="D21" s="22" t="s">
        <v>175</v>
      </c>
      <c r="E21" s="22" t="s">
        <v>176</v>
      </c>
      <c r="F21" s="22" t="s">
        <v>75</v>
      </c>
      <c r="G21" s="22" t="s">
        <v>76</v>
      </c>
      <c r="H21" s="22" t="s">
        <v>77</v>
      </c>
      <c r="I21" s="23">
        <f>3</f>
        <v>3</v>
      </c>
      <c r="J21" s="22" t="s">
        <v>12</v>
      </c>
      <c r="K21" s="22" t="s">
        <v>78</v>
      </c>
      <c r="L21" s="20" t="s">
        <v>79</v>
      </c>
      <c r="M21" s="26">
        <v>74.082999999999998</v>
      </c>
      <c r="N21" s="26">
        <v>14.816599999999999</v>
      </c>
      <c r="O21" s="18">
        <v>750</v>
      </c>
      <c r="P21" s="27">
        <f>564.086+N21</f>
        <v>578.90260000000001</v>
      </c>
      <c r="Q21" s="28">
        <f>P21/O21</f>
        <v>0.77187013333333332</v>
      </c>
      <c r="R21" s="69" t="s">
        <v>273</v>
      </c>
    </row>
    <row r="22" spans="1:18" s="24" customFormat="1" ht="72" x14ac:dyDescent="0.25">
      <c r="A22" s="25">
        <v>18</v>
      </c>
      <c r="B22" s="22" t="s">
        <v>20</v>
      </c>
      <c r="C22" s="22" t="s">
        <v>80</v>
      </c>
      <c r="D22" s="22" t="s">
        <v>216</v>
      </c>
      <c r="E22" s="22" t="s">
        <v>217</v>
      </c>
      <c r="F22" s="22" t="s">
        <v>194</v>
      </c>
      <c r="G22" s="22" t="s">
        <v>81</v>
      </c>
      <c r="H22" s="22" t="s">
        <v>82</v>
      </c>
      <c r="I22" s="23">
        <f>3+1.42</f>
        <v>4.42</v>
      </c>
      <c r="J22" s="22" t="s">
        <v>12</v>
      </c>
      <c r="K22" s="22" t="s">
        <v>83</v>
      </c>
      <c r="L22" s="20" t="s">
        <v>201</v>
      </c>
      <c r="M22" s="26">
        <v>17.3</v>
      </c>
      <c r="N22" s="26">
        <v>3.46</v>
      </c>
      <c r="O22" s="31">
        <v>115</v>
      </c>
      <c r="P22" s="31">
        <f>69.769+N22</f>
        <v>73.228999999999999</v>
      </c>
      <c r="Q22" s="28">
        <v>0.60670000000000002</v>
      </c>
      <c r="R22" s="69" t="s">
        <v>240</v>
      </c>
    </row>
    <row r="23" spans="1:18" s="60" customFormat="1" ht="72" x14ac:dyDescent="0.25">
      <c r="A23" s="49">
        <v>19</v>
      </c>
      <c r="B23" s="50" t="s">
        <v>20</v>
      </c>
      <c r="C23" s="50" t="s">
        <v>84</v>
      </c>
      <c r="D23" s="50"/>
      <c r="F23" s="50" t="s">
        <v>215</v>
      </c>
      <c r="G23" s="50" t="s">
        <v>85</v>
      </c>
      <c r="H23" s="50" t="s">
        <v>86</v>
      </c>
      <c r="I23" s="53">
        <v>1.2</v>
      </c>
      <c r="J23" s="50" t="s">
        <v>6</v>
      </c>
      <c r="K23" s="50" t="s">
        <v>87</v>
      </c>
      <c r="L23" s="54" t="s">
        <v>202</v>
      </c>
      <c r="M23" s="55"/>
      <c r="N23" s="55"/>
      <c r="O23" s="78">
        <v>31.55</v>
      </c>
      <c r="P23" s="78">
        <v>24.56</v>
      </c>
      <c r="Q23" s="79">
        <f t="shared" si="0"/>
        <v>0.77844690966719488</v>
      </c>
      <c r="R23" s="49"/>
    </row>
    <row r="24" spans="1:18" s="42" customFormat="1" ht="132" x14ac:dyDescent="0.25">
      <c r="A24" s="33">
        <v>20</v>
      </c>
      <c r="B24" s="34" t="s">
        <v>2</v>
      </c>
      <c r="C24" s="34" t="s">
        <v>88</v>
      </c>
      <c r="D24" s="34"/>
      <c r="E24" s="34"/>
      <c r="F24" s="34" t="s">
        <v>277</v>
      </c>
      <c r="G24" s="34" t="s">
        <v>89</v>
      </c>
      <c r="H24" s="34" t="s">
        <v>90</v>
      </c>
      <c r="I24" s="36">
        <v>1.8</v>
      </c>
      <c r="J24" s="34" t="s">
        <v>6</v>
      </c>
      <c r="K24" s="34" t="s">
        <v>91</v>
      </c>
      <c r="L24" s="37" t="s">
        <v>92</v>
      </c>
      <c r="M24" s="39">
        <v>46.9</v>
      </c>
      <c r="N24" s="39">
        <v>9.3800000000000008</v>
      </c>
      <c r="O24" s="45">
        <v>108</v>
      </c>
      <c r="P24" s="46">
        <v>108</v>
      </c>
      <c r="Q24" s="32">
        <f>P24/O24</f>
        <v>1</v>
      </c>
      <c r="R24" s="25"/>
    </row>
    <row r="25" spans="1:18" s="42" customFormat="1" ht="108" x14ac:dyDescent="0.25">
      <c r="A25" s="33">
        <v>21</v>
      </c>
      <c r="B25" s="34" t="s">
        <v>2</v>
      </c>
      <c r="C25" s="34" t="s">
        <v>93</v>
      </c>
      <c r="D25" s="34"/>
      <c r="E25" s="34"/>
      <c r="F25" s="34" t="s">
        <v>278</v>
      </c>
      <c r="G25" s="34" t="s">
        <v>94</v>
      </c>
      <c r="H25" s="34" t="s">
        <v>95</v>
      </c>
      <c r="I25" s="36">
        <f>4.4659+2</f>
        <v>6.4659000000000004</v>
      </c>
      <c r="J25" s="34" t="s">
        <v>6</v>
      </c>
      <c r="K25" s="34" t="s">
        <v>96</v>
      </c>
      <c r="L25" s="37" t="s">
        <v>203</v>
      </c>
      <c r="M25" s="38"/>
      <c r="N25" s="38"/>
      <c r="O25" s="44">
        <v>89.608000000000004</v>
      </c>
      <c r="P25" s="44">
        <v>114.01</v>
      </c>
      <c r="Q25" s="43">
        <f t="shared" si="0"/>
        <v>1.2723194357646639</v>
      </c>
      <c r="R25" s="25"/>
    </row>
    <row r="26" spans="1:18" s="42" customFormat="1" ht="108" x14ac:dyDescent="0.25">
      <c r="A26" s="33">
        <v>22</v>
      </c>
      <c r="B26" s="34" t="s">
        <v>20</v>
      </c>
      <c r="C26" s="34" t="s">
        <v>97</v>
      </c>
      <c r="D26" s="34" t="s">
        <v>223</v>
      </c>
      <c r="E26" s="34" t="s">
        <v>177</v>
      </c>
      <c r="F26" s="63" t="s">
        <v>274</v>
      </c>
      <c r="G26" s="34" t="s">
        <v>98</v>
      </c>
      <c r="H26" s="34" t="s">
        <v>99</v>
      </c>
      <c r="I26" s="36">
        <v>4</v>
      </c>
      <c r="J26" s="34" t="s">
        <v>6</v>
      </c>
      <c r="K26" s="34" t="s">
        <v>100</v>
      </c>
      <c r="L26" s="37" t="s">
        <v>101</v>
      </c>
      <c r="M26" s="38"/>
      <c r="N26" s="38"/>
      <c r="O26" s="44">
        <v>100</v>
      </c>
      <c r="P26" s="44">
        <v>95</v>
      </c>
      <c r="Q26" s="43">
        <f t="shared" si="0"/>
        <v>0.95</v>
      </c>
      <c r="R26" s="69" t="s">
        <v>241</v>
      </c>
    </row>
    <row r="27" spans="1:18" s="42" customFormat="1" ht="108" x14ac:dyDescent="0.25">
      <c r="A27" s="33">
        <v>23</v>
      </c>
      <c r="B27" s="34" t="s">
        <v>20</v>
      </c>
      <c r="C27" s="34" t="s">
        <v>102</v>
      </c>
      <c r="D27" s="34" t="s">
        <v>224</v>
      </c>
      <c r="E27" s="34" t="s">
        <v>178</v>
      </c>
      <c r="F27" s="34" t="s">
        <v>279</v>
      </c>
      <c r="G27" s="34" t="s">
        <v>103</v>
      </c>
      <c r="H27" s="34" t="s">
        <v>104</v>
      </c>
      <c r="I27" s="36">
        <v>4</v>
      </c>
      <c r="J27" s="34" t="s">
        <v>34</v>
      </c>
      <c r="K27" s="34" t="s">
        <v>105</v>
      </c>
      <c r="L27" s="44" t="s">
        <v>106</v>
      </c>
      <c r="M27" s="38"/>
      <c r="N27" s="38"/>
      <c r="O27" s="44">
        <v>114.8</v>
      </c>
      <c r="P27" s="44">
        <v>45</v>
      </c>
      <c r="Q27" s="43">
        <f t="shared" si="0"/>
        <v>0.39198606271777003</v>
      </c>
      <c r="R27" s="69" t="s">
        <v>242</v>
      </c>
    </row>
    <row r="28" spans="1:18" s="42" customFormat="1" ht="108" x14ac:dyDescent="0.25">
      <c r="A28" s="33">
        <v>24</v>
      </c>
      <c r="B28" s="34" t="s">
        <v>20</v>
      </c>
      <c r="C28" s="34" t="s">
        <v>107</v>
      </c>
      <c r="D28" s="34" t="s">
        <v>225</v>
      </c>
      <c r="E28" s="34" t="s">
        <v>179</v>
      </c>
      <c r="F28" s="34" t="s">
        <v>276</v>
      </c>
      <c r="G28" s="34" t="s">
        <v>108</v>
      </c>
      <c r="H28" s="34" t="s">
        <v>109</v>
      </c>
      <c r="I28" s="36">
        <v>2.4300000000000002</v>
      </c>
      <c r="J28" s="34" t="s">
        <v>12</v>
      </c>
      <c r="K28" s="34" t="s">
        <v>110</v>
      </c>
      <c r="L28" s="37" t="s">
        <v>111</v>
      </c>
      <c r="M28" s="39">
        <v>9.5</v>
      </c>
      <c r="N28" s="39">
        <v>1.9</v>
      </c>
      <c r="O28" s="46">
        <v>20.948</v>
      </c>
      <c r="P28" s="46">
        <v>20.95</v>
      </c>
      <c r="Q28" s="32">
        <f t="shared" si="0"/>
        <v>1.0000954745083062</v>
      </c>
      <c r="R28" s="69" t="s">
        <v>243</v>
      </c>
    </row>
    <row r="29" spans="1:18" s="42" customFormat="1" ht="84" customHeight="1" x14ac:dyDescent="0.25">
      <c r="A29" s="33">
        <v>25</v>
      </c>
      <c r="B29" s="34" t="s">
        <v>20</v>
      </c>
      <c r="C29" s="34" t="s">
        <v>112</v>
      </c>
      <c r="D29" s="34" t="s">
        <v>226</v>
      </c>
      <c r="E29" s="34" t="s">
        <v>180</v>
      </c>
      <c r="F29" s="34" t="s">
        <v>258</v>
      </c>
      <c r="G29" s="34" t="s">
        <v>113</v>
      </c>
      <c r="H29" s="34" t="s">
        <v>114</v>
      </c>
      <c r="I29" s="36">
        <v>3.68</v>
      </c>
      <c r="J29" s="34" t="s">
        <v>12</v>
      </c>
      <c r="K29" s="34" t="s">
        <v>115</v>
      </c>
      <c r="L29" s="37" t="s">
        <v>116</v>
      </c>
      <c r="M29" s="39">
        <v>15.644</v>
      </c>
      <c r="N29" s="39">
        <v>3.1288</v>
      </c>
      <c r="O29" s="37">
        <v>6.6050000000000004</v>
      </c>
      <c r="P29" s="46">
        <v>6.61</v>
      </c>
      <c r="Q29" s="32">
        <f t="shared" si="0"/>
        <v>1.0007570022710068</v>
      </c>
      <c r="R29" s="69" t="s">
        <v>244</v>
      </c>
    </row>
    <row r="30" spans="1:18" s="24" customFormat="1" ht="60" customHeight="1" x14ac:dyDescent="0.25">
      <c r="A30" s="25">
        <v>26</v>
      </c>
      <c r="B30" s="22" t="s">
        <v>20</v>
      </c>
      <c r="C30" s="22" t="s">
        <v>117</v>
      </c>
      <c r="D30" s="22" t="s">
        <v>181</v>
      </c>
      <c r="E30" s="22" t="s">
        <v>182</v>
      </c>
      <c r="F30" s="22" t="s">
        <v>118</v>
      </c>
      <c r="G30" s="22" t="s">
        <v>255</v>
      </c>
      <c r="H30" s="22" t="s">
        <v>119</v>
      </c>
      <c r="I30" s="23">
        <v>9.1999999999999993</v>
      </c>
      <c r="J30" s="22" t="s">
        <v>12</v>
      </c>
      <c r="K30" s="22" t="s">
        <v>120</v>
      </c>
      <c r="L30" s="20" t="s">
        <v>121</v>
      </c>
      <c r="M30" s="26">
        <v>9.0790000000000006</v>
      </c>
      <c r="N30" s="26">
        <v>1.0580000000000001</v>
      </c>
      <c r="O30" s="20">
        <v>27.271000000000001</v>
      </c>
      <c r="P30" s="30">
        <f>10.756+N30</f>
        <v>11.814</v>
      </c>
      <c r="Q30" s="28">
        <f t="shared" si="0"/>
        <v>0.43320743647097648</v>
      </c>
      <c r="R30" s="69" t="s">
        <v>245</v>
      </c>
    </row>
    <row r="31" spans="1:18" s="24" customFormat="1" ht="168" customHeight="1" x14ac:dyDescent="0.25">
      <c r="A31" s="25">
        <v>27</v>
      </c>
      <c r="B31" s="22" t="s">
        <v>2</v>
      </c>
      <c r="C31" s="22" t="s">
        <v>122</v>
      </c>
      <c r="D31" s="22" t="s">
        <v>183</v>
      </c>
      <c r="E31" s="22" t="s">
        <v>184</v>
      </c>
      <c r="F31" s="22" t="s">
        <v>123</v>
      </c>
      <c r="G31" s="22" t="s">
        <v>253</v>
      </c>
      <c r="H31" s="22" t="s">
        <v>124</v>
      </c>
      <c r="I31" s="23">
        <f>8.892+1+3.0377</f>
        <v>12.9297</v>
      </c>
      <c r="J31" s="22" t="s">
        <v>12</v>
      </c>
      <c r="K31" s="22" t="s">
        <v>125</v>
      </c>
      <c r="L31" s="19" t="s">
        <v>254</v>
      </c>
      <c r="M31" s="27">
        <v>16.100000000000001</v>
      </c>
      <c r="N31" s="26">
        <v>3.22</v>
      </c>
      <c r="O31" s="19">
        <v>120</v>
      </c>
      <c r="P31" s="31">
        <v>56.416339999999998</v>
      </c>
      <c r="Q31" s="28">
        <f t="shared" si="0"/>
        <v>0.47013616666666663</v>
      </c>
      <c r="R31" s="69" t="s">
        <v>246</v>
      </c>
    </row>
    <row r="32" spans="1:18" s="42" customFormat="1" ht="119.25" customHeight="1" x14ac:dyDescent="0.25">
      <c r="A32" s="33">
        <v>28</v>
      </c>
      <c r="B32" s="34" t="s">
        <v>20</v>
      </c>
      <c r="C32" s="34" t="s">
        <v>227</v>
      </c>
      <c r="D32" s="34" t="s">
        <v>185</v>
      </c>
      <c r="E32" s="34" t="s">
        <v>186</v>
      </c>
      <c r="F32" s="63" t="s">
        <v>259</v>
      </c>
      <c r="G32" s="34" t="s">
        <v>126</v>
      </c>
      <c r="H32" s="34" t="s">
        <v>127</v>
      </c>
      <c r="I32" s="36">
        <v>6.1</v>
      </c>
      <c r="J32" s="34" t="s">
        <v>12</v>
      </c>
      <c r="K32" s="34" t="s">
        <v>128</v>
      </c>
      <c r="L32" s="44" t="s">
        <v>129</v>
      </c>
      <c r="M32" s="39">
        <v>38.799999999999997</v>
      </c>
      <c r="N32" s="39">
        <v>7.76</v>
      </c>
      <c r="O32" s="44">
        <v>33.688800000000001</v>
      </c>
      <c r="P32" s="46">
        <v>33.688000000000002</v>
      </c>
      <c r="Q32" s="32">
        <f>P32/O32</f>
        <v>0.99997625323549677</v>
      </c>
      <c r="R32" s="69" t="s">
        <v>247</v>
      </c>
    </row>
    <row r="33" spans="1:18" s="42" customFormat="1" ht="72" x14ac:dyDescent="0.25">
      <c r="A33" s="33">
        <v>29</v>
      </c>
      <c r="B33" s="34" t="s">
        <v>20</v>
      </c>
      <c r="C33" s="34" t="s">
        <v>228</v>
      </c>
      <c r="D33" s="34" t="s">
        <v>130</v>
      </c>
      <c r="E33" s="34" t="s">
        <v>130</v>
      </c>
      <c r="F33" s="34" t="s">
        <v>9</v>
      </c>
      <c r="G33" s="34" t="s">
        <v>131</v>
      </c>
      <c r="H33" s="34" t="s">
        <v>132</v>
      </c>
      <c r="I33" s="36">
        <v>1</v>
      </c>
      <c r="J33" s="34" t="s">
        <v>6</v>
      </c>
      <c r="K33" s="34" t="s">
        <v>133</v>
      </c>
      <c r="L33" s="37" t="s">
        <v>204</v>
      </c>
      <c r="M33" s="38"/>
      <c r="N33" s="38"/>
      <c r="O33" s="44">
        <v>6</v>
      </c>
      <c r="P33" s="44">
        <v>5.5</v>
      </c>
      <c r="Q33" s="43">
        <f t="shared" si="0"/>
        <v>0.91666666666666663</v>
      </c>
      <c r="R33" s="69" t="s">
        <v>248</v>
      </c>
    </row>
    <row r="34" spans="1:18" s="24" customFormat="1" ht="72" customHeight="1" x14ac:dyDescent="0.25">
      <c r="A34" s="25">
        <v>30</v>
      </c>
      <c r="B34" s="22" t="s">
        <v>20</v>
      </c>
      <c r="C34" s="22" t="s">
        <v>134</v>
      </c>
      <c r="D34" s="22" t="s">
        <v>187</v>
      </c>
      <c r="E34" s="22" t="s">
        <v>188</v>
      </c>
      <c r="F34" s="22" t="s">
        <v>135</v>
      </c>
      <c r="G34" s="22" t="s">
        <v>136</v>
      </c>
      <c r="H34" s="22" t="s">
        <v>137</v>
      </c>
      <c r="I34" s="23">
        <v>1.0608</v>
      </c>
      <c r="J34" s="22" t="s">
        <v>6</v>
      </c>
      <c r="K34" s="22" t="s">
        <v>138</v>
      </c>
      <c r="L34" s="20" t="s">
        <v>139</v>
      </c>
      <c r="M34" s="26">
        <v>10.8</v>
      </c>
      <c r="N34" s="26">
        <v>2.16</v>
      </c>
      <c r="O34" s="19">
        <v>80</v>
      </c>
      <c r="P34" s="31">
        <f>59.782+N34</f>
        <v>61.941999999999993</v>
      </c>
      <c r="Q34" s="65">
        <v>0.74729999999999996</v>
      </c>
      <c r="R34" s="69" t="s">
        <v>249</v>
      </c>
    </row>
    <row r="35" spans="1:18" s="24" customFormat="1" ht="72" customHeight="1" x14ac:dyDescent="0.25">
      <c r="A35" s="25">
        <v>31</v>
      </c>
      <c r="B35" s="22" t="s">
        <v>20</v>
      </c>
      <c r="C35" s="22" t="s">
        <v>140</v>
      </c>
      <c r="D35" s="22" t="s">
        <v>189</v>
      </c>
      <c r="E35" s="22" t="s">
        <v>190</v>
      </c>
      <c r="F35" s="22" t="s">
        <v>141</v>
      </c>
      <c r="G35" s="22" t="s">
        <v>142</v>
      </c>
      <c r="H35" s="22" t="s">
        <v>143</v>
      </c>
      <c r="I35" s="23">
        <v>2.2000000000000002</v>
      </c>
      <c r="J35" s="22" t="s">
        <v>12</v>
      </c>
      <c r="K35" s="22" t="s">
        <v>144</v>
      </c>
      <c r="L35" s="20" t="s">
        <v>145</v>
      </c>
      <c r="M35" s="26">
        <v>2.7890000000000001</v>
      </c>
      <c r="N35" s="26">
        <v>0.55779999999999996</v>
      </c>
      <c r="O35" s="19">
        <v>40</v>
      </c>
      <c r="P35" s="31">
        <f>36.35+N35</f>
        <v>36.907800000000002</v>
      </c>
      <c r="Q35" s="28">
        <f>P35/O35</f>
        <v>0.92269500000000004</v>
      </c>
      <c r="R35" s="69" t="s">
        <v>250</v>
      </c>
    </row>
    <row r="36" spans="1:18" s="42" customFormat="1" ht="228" x14ac:dyDescent="0.25">
      <c r="A36" s="33">
        <v>32</v>
      </c>
      <c r="B36" s="34" t="s">
        <v>20</v>
      </c>
      <c r="C36" s="34" t="s">
        <v>229</v>
      </c>
      <c r="D36" s="34" t="s">
        <v>191</v>
      </c>
      <c r="E36" s="34" t="s">
        <v>192</v>
      </c>
      <c r="F36" s="63" t="s">
        <v>275</v>
      </c>
      <c r="G36" s="34" t="s">
        <v>146</v>
      </c>
      <c r="H36" s="34" t="s">
        <v>147</v>
      </c>
      <c r="I36" s="36">
        <v>1.83</v>
      </c>
      <c r="J36" s="34" t="s">
        <v>148</v>
      </c>
      <c r="K36" s="34" t="s">
        <v>149</v>
      </c>
      <c r="L36" s="37" t="s">
        <v>150</v>
      </c>
      <c r="M36" s="38"/>
      <c r="N36" s="38"/>
      <c r="O36" s="44">
        <v>220</v>
      </c>
      <c r="P36" s="44">
        <v>135.27199999999999</v>
      </c>
      <c r="Q36" s="43">
        <f t="shared" si="0"/>
        <v>0.61487272727272724</v>
      </c>
      <c r="R36" s="25" t="s">
        <v>251</v>
      </c>
    </row>
    <row r="38" spans="1:18" x14ac:dyDescent="0.25">
      <c r="D38" s="47"/>
      <c r="F38" s="3" t="s">
        <v>219</v>
      </c>
    </row>
    <row r="40" spans="1:18" x14ac:dyDescent="0.25">
      <c r="D40" s="48"/>
      <c r="F40" s="3" t="s">
        <v>218</v>
      </c>
    </row>
    <row r="42" spans="1:18" x14ac:dyDescent="0.25">
      <c r="D42" s="61"/>
      <c r="F42" s="3" t="s">
        <v>220</v>
      </c>
    </row>
    <row r="44" spans="1:18" x14ac:dyDescent="0.25">
      <c r="D44" s="62"/>
      <c r="F44" s="3" t="s">
        <v>233</v>
      </c>
    </row>
    <row r="46" spans="1:18" x14ac:dyDescent="0.25">
      <c r="D46" s="67"/>
      <c r="F46" s="3" t="s">
        <v>221</v>
      </c>
    </row>
  </sheetData>
  <mergeCells count="1">
    <mergeCell ref="M2:N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Зацепина Г.Ю.</dc:creator>
  <cp:lastModifiedBy>Зацепина Г.Ю.</cp:lastModifiedBy>
  <dcterms:created xsi:type="dcterms:W3CDTF">2016-07-14T11:32:14Z</dcterms:created>
  <dcterms:modified xsi:type="dcterms:W3CDTF">2021-08-30T10:48:10Z</dcterms:modified>
</cp:coreProperties>
</file>